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E - VNITŘNÍ LEŽATÁ K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01E - VNITŘNÍ LEŽATÁ K...'!$C$130:$K$278</definedName>
    <definedName name="_xlnm.Print_Area" localSheetId="1">'SO 01E - VNITŘNÍ LEŽATÁ K...'!$C$4:$J$76,'SO 01E - VNITŘNÍ LEŽATÁ K...'!$C$82:$J$112,'SO 01E - VNITŘNÍ LEŽATÁ K...'!$C$118:$J$278</definedName>
    <definedName name="_xlnm.Print_Titles" localSheetId="1">'SO 01E - VNITŘNÍ LEŽATÁ K...'!$130:$130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77"/>
  <c r="BH277"/>
  <c r="BG277"/>
  <c r="BF277"/>
  <c r="T277"/>
  <c r="R277"/>
  <c r="P277"/>
  <c r="BI274"/>
  <c r="BH274"/>
  <c r="BG274"/>
  <c r="BF274"/>
  <c r="T274"/>
  <c r="R274"/>
  <c r="P274"/>
  <c r="BI270"/>
  <c r="BH270"/>
  <c r="BG270"/>
  <c r="BF270"/>
  <c r="T270"/>
  <c r="R270"/>
  <c r="P270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6"/>
  <c r="BH246"/>
  <c r="BG246"/>
  <c r="BF246"/>
  <c r="T246"/>
  <c r="R246"/>
  <c r="P246"/>
  <c r="BI243"/>
  <c r="BH243"/>
  <c r="BG243"/>
  <c r="BF243"/>
  <c r="T243"/>
  <c r="R243"/>
  <c r="P243"/>
  <c r="BI238"/>
  <c r="BH238"/>
  <c r="BG238"/>
  <c r="BF238"/>
  <c r="T238"/>
  <c r="R238"/>
  <c r="P238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4"/>
  <c r="BH214"/>
  <c r="BG214"/>
  <c r="BF214"/>
  <c r="T214"/>
  <c r="R214"/>
  <c r="P214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T184"/>
  <c r="R185"/>
  <c r="R184"/>
  <c r="P185"/>
  <c r="P184"/>
  <c r="BI181"/>
  <c r="BH181"/>
  <c r="BG181"/>
  <c r="BF181"/>
  <c r="T181"/>
  <c r="T180"/>
  <c r="R181"/>
  <c r="R180"/>
  <c r="P181"/>
  <c r="P180"/>
  <c r="BI177"/>
  <c r="BH177"/>
  <c r="BG177"/>
  <c r="BF177"/>
  <c r="T177"/>
  <c r="T176"/>
  <c r="R177"/>
  <c r="R176"/>
  <c r="P177"/>
  <c r="P176"/>
  <c r="BI173"/>
  <c r="BH173"/>
  <c r="BG173"/>
  <c r="BF173"/>
  <c r="T173"/>
  <c r="R173"/>
  <c r="P173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J128"/>
  <c r="J127"/>
  <c r="F127"/>
  <c r="F125"/>
  <c r="E123"/>
  <c r="J92"/>
  <c r="J91"/>
  <c r="F91"/>
  <c r="F89"/>
  <c r="E87"/>
  <c r="J18"/>
  <c r="E18"/>
  <c r="F128"/>
  <c r="J17"/>
  <c r="J12"/>
  <c r="J125"/>
  <c r="E7"/>
  <c r="E85"/>
  <c i="1" r="L90"/>
  <c r="AM90"/>
  <c r="AM89"/>
  <c r="L89"/>
  <c r="AM87"/>
  <c r="L87"/>
  <c r="L85"/>
  <c r="L84"/>
  <c i="2" r="BK277"/>
  <c r="BK177"/>
  <c r="J261"/>
  <c r="BK223"/>
  <c r="BK246"/>
  <c r="BK203"/>
  <c r="BK137"/>
  <c r="J265"/>
  <c r="J181"/>
  <c r="J150"/>
  <c r="J246"/>
  <c r="J259"/>
  <c r="BK233"/>
  <c r="BK214"/>
  <c r="J274"/>
  <c r="J267"/>
  <c r="BK259"/>
  <c r="BK256"/>
  <c r="J233"/>
  <c r="J227"/>
  <c r="BK221"/>
  <c r="J212"/>
  <c r="J185"/>
  <c r="BK261"/>
  <c r="BK250"/>
  <c r="J238"/>
  <c r="J223"/>
  <c r="J209"/>
  <c r="J200"/>
  <c r="J172"/>
  <c r="J155"/>
  <c r="J143"/>
  <c r="J214"/>
  <c r="BK153"/>
  <c r="BK148"/>
  <c r="J203"/>
  <c r="J197"/>
  <c r="J140"/>
  <c r="J219"/>
  <c r="BK162"/>
  <c r="BK155"/>
  <c r="J188"/>
  <c r="BK134"/>
  <c r="J153"/>
  <c r="J277"/>
  <c r="J253"/>
  <c r="BK212"/>
  <c r="BK225"/>
  <c r="J169"/>
  <c r="BK181"/>
  <c r="BK219"/>
  <c r="J167"/>
  <c r="BK146"/>
  <c r="BK191"/>
  <c r="J206"/>
  <c r="BK227"/>
  <c r="BK167"/>
  <c r="BK165"/>
  <c r="BK200"/>
  <c r="J191"/>
  <c r="BK143"/>
  <c r="BK274"/>
  <c r="BK172"/>
  <c r="BK238"/>
  <c r="J162"/>
  <c r="J221"/>
  <c r="J159"/>
  <c r="BK150"/>
  <c r="BK188"/>
  <c r="J137"/>
  <c r="BK185"/>
  <c r="BK140"/>
  <c r="BK230"/>
  <c r="BK173"/>
  <c r="J217"/>
  <c r="J165"/>
  <c r="J250"/>
  <c r="J230"/>
  <c r="BK265"/>
  <c r="BK217"/>
  <c r="J243"/>
  <c r="J173"/>
  <c r="J134"/>
  <c r="BK243"/>
  <c r="BK159"/>
  <c r="BK267"/>
  <c r="J270"/>
  <c r="J235"/>
  <c r="BK209"/>
  <c r="J256"/>
  <c r="BK206"/>
  <c r="J146"/>
  <c r="BK270"/>
  <c r="BK197"/>
  <c i="1" r="AS94"/>
  <c i="2" r="BK253"/>
  <c r="BK263"/>
  <c r="J225"/>
  <c r="BK235"/>
  <c r="J177"/>
  <c r="J263"/>
  <c r="BK169"/>
  <c r="J148"/>
  <c l="1" r="T171"/>
  <c r="T226"/>
  <c r="P242"/>
  <c r="BK266"/>
  <c r="J266"/>
  <c r="J110"/>
  <c r="P232"/>
  <c r="R255"/>
  <c r="R266"/>
  <c r="BK133"/>
  <c r="J133"/>
  <c r="J98"/>
  <c r="R171"/>
  <c r="R232"/>
  <c r="P249"/>
  <c r="BK273"/>
  <c r="J273"/>
  <c r="J111"/>
  <c r="R133"/>
  <c r="R187"/>
  <c r="P255"/>
  <c r="T266"/>
  <c r="T133"/>
  <c r="P171"/>
  <c r="P187"/>
  <c r="BK226"/>
  <c r="J226"/>
  <c r="J104"/>
  <c r="P226"/>
  <c r="T232"/>
  <c r="BK242"/>
  <c r="T242"/>
  <c r="BK249"/>
  <c r="J249"/>
  <c r="J108"/>
  <c r="R249"/>
  <c r="T255"/>
  <c r="P266"/>
  <c r="BK187"/>
  <c r="J187"/>
  <c r="J103"/>
  <c r="R226"/>
  <c r="T249"/>
  <c r="T273"/>
  <c r="P133"/>
  <c r="P132"/>
  <c r="BK232"/>
  <c r="J232"/>
  <c r="J105"/>
  <c r="BK255"/>
  <c r="J255"/>
  <c r="J109"/>
  <c r="R273"/>
  <c r="BK171"/>
  <c r="J171"/>
  <c r="J99"/>
  <c r="T187"/>
  <c r="R242"/>
  <c r="R241"/>
  <c r="P273"/>
  <c r="BK180"/>
  <c r="J180"/>
  <c r="J101"/>
  <c r="BK176"/>
  <c r="J176"/>
  <c r="J100"/>
  <c r="BK184"/>
  <c r="J184"/>
  <c r="J102"/>
  <c r="J89"/>
  <c r="E121"/>
  <c r="BE134"/>
  <c r="BE143"/>
  <c r="BE146"/>
  <c r="BE185"/>
  <c r="BE140"/>
  <c r="BE137"/>
  <c r="BE206"/>
  <c r="BE221"/>
  <c r="F92"/>
  <c r="BE162"/>
  <c r="BE172"/>
  <c r="BE177"/>
  <c r="BE155"/>
  <c r="BE209"/>
  <c r="BE150"/>
  <c r="BE153"/>
  <c r="BE159"/>
  <c r="BE173"/>
  <c r="BE191"/>
  <c r="BE203"/>
  <c r="BE214"/>
  <c r="BE238"/>
  <c r="BE250"/>
  <c r="BE167"/>
  <c r="BE212"/>
  <c r="BE223"/>
  <c r="BE230"/>
  <c r="BE233"/>
  <c r="BE243"/>
  <c r="BE253"/>
  <c r="BE256"/>
  <c r="BE259"/>
  <c r="BE261"/>
  <c r="BE267"/>
  <c r="BE270"/>
  <c r="BE274"/>
  <c r="BE277"/>
  <c r="BE148"/>
  <c r="BE165"/>
  <c r="BE169"/>
  <c r="BE181"/>
  <c r="BE217"/>
  <c r="BE219"/>
  <c r="BE225"/>
  <c r="BE246"/>
  <c r="BE263"/>
  <c r="BE265"/>
  <c r="BE188"/>
  <c r="BE197"/>
  <c r="BE200"/>
  <c r="BE227"/>
  <c r="BE235"/>
  <c r="F37"/>
  <c i="1" r="BD95"/>
  <c r="BD94"/>
  <c r="W33"/>
  <c i="2" r="J34"/>
  <c i="1" r="AW95"/>
  <c i="2" r="F34"/>
  <c i="1" r="BA95"/>
  <c r="BA94"/>
  <c r="AW94"/>
  <c r="AK30"/>
  <c i="2" r="F36"/>
  <c i="1" r="BC95"/>
  <c r="BC94"/>
  <c r="AY94"/>
  <c i="2" r="F35"/>
  <c i="1" r="BB95"/>
  <c r="BB94"/>
  <c r="W31"/>
  <c i="2" l="1" r="T241"/>
  <c r="BK241"/>
  <c r="J241"/>
  <c r="J106"/>
  <c r="T132"/>
  <c r="T131"/>
  <c r="R132"/>
  <c r="R131"/>
  <c r="P241"/>
  <c r="P131"/>
  <c i="1" r="AU95"/>
  <c i="2" r="BK132"/>
  <c r="J132"/>
  <c r="J97"/>
  <c r="J242"/>
  <c r="J107"/>
  <c i="1" r="W30"/>
  <c i="2" r="F33"/>
  <c i="1" r="AZ95"/>
  <c r="AZ94"/>
  <c r="W29"/>
  <c r="AX94"/>
  <c r="W32"/>
  <c i="2" r="J33"/>
  <c i="1" r="AV95"/>
  <c r="AT95"/>
  <c r="AU94"/>
  <c i="2" l="1" r="BK131"/>
  <c r="J131"/>
  <c r="J96"/>
  <c i="1" r="AV94"/>
  <c r="AK29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<sst xmlns="http://schemas.openxmlformats.org/spreadsheetml/2006/main">
  <si>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</si>
  <si>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</si>
  <si>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</si>
  <si>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</si>
  <si>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</si>
  <si>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{03c72acc-8091-425b-94ca-ba7fcbe65ca3}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</si>
  <si>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</si>
  <si>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</si>
  <si>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</si>
  <si>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</si>
  <si>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</si>
  <si>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</si>
  <si>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</si>
  <si>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</si>
  <si>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240049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</si>
  <si>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</si>
  <si>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</si>
  <si>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VODOVODNÍ SÍTĚ A ODPADŮ - 2. ETAPA - DOPLNĚNÍ</t>
  </si>
  <si>
    <t>KSO:</t>
  </si>
  <si>
    <t>CC-CZ:</t>
  </si>
  <si>
    <t>Místo:</t>
  </si>
  <si>
    <t>Ostrava-Hrabůvka</t>
  </si>
  <si>
    <t>Datum:</t>
  </si>
  <si>
    <t>22. 10. 2024</t>
  </si>
  <si>
    <t>Zadavatel:</t>
  </si>
  <si>
    <t>IČ:</t>
  </si>
  <si>
    <t>GYMNÁZIIUM, OSTRAVA - HRABŮVKA, P.O.</t>
  </si>
  <si>
    <t>DIČ:</t>
  </si>
  <si>
    <t>Uchazeč:</t>
  </si>
  <si>
    <t>Vyplň údaj</t>
  </si>
  <si>
    <t>Projektant:</t>
  </si>
  <si>
    <t>Ing.arch. Kamil Zezula</t>
  </si>
  <si>
    <t>True</t>
  </si>
  <si>
    <t>Zpracovatel:</t>
  </si>
  <si>
    <t>Ing. Tomáš Janošec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</si>
  <si>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</si>
  <si>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</si>
  <si>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</si>
  <si>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</si>
  <si>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</si>
  <si>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</si>
  <si>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</si>
  <si>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</si>
  <si>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</si>
  <si>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</si>
  <si>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</si>
  <si>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</si>
  <si>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</si>
  <si>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</si>
  <si>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</si>
  <si>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</si>
  <si>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</si>
  <si>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</si>
  <si>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</si>
  <si>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</si>
  <si>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</si>
  <si>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</si>
  <si>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</si>
  <si>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</si>
  <si>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</si>
  <si>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</si>
  <si>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</si>
  <si>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</si>
  <si>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</si>
  <si>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</si>
  <si>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</si>
  <si>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</si>
  <si>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</si>
  <si>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</si>
  <si>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</si>
  <si>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</si>
  <si>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</si>
  <si>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</si>
  <si>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</si>
  <si>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</si>
  <si>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</si>
  <si>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</si>
  <si>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</si>
  <si>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</si>
  <si>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</si>
  <si>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</si>
  <si>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01E</t>
  </si>
  <si>
    <t>VNITŘNÍ LEŽATÁ KANALIZACE-PAVILON E</t>
  </si>
  <si>
    <t>STA</t>
  </si>
  <si>
    <t>1</t>
  </si>
  <si>
    <t>{1247b258-6936-485e-9429-a24ab0f90909}</t>
  </si>
  <si>
    <t>2</t>
  </si>
  <si>
    <t>KRYCÍ LIST SOUPISU PRACÍ</t>
  </si>
  <si>
    <t>Objekt:</t>
  </si>
  <si>
    <t>SO 01E - VNITŘNÍ LEŽATÁ KANALIZACE-PAVILON 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</si>
  <si>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</si>
  <si>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</si>
  <si>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</si>
  <si>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</si>
  <si>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</si>
  <si>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</si>
  <si>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</si>
  <si>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</si>
  <si>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</si>
  <si>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</si>
  <si>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</si>
  <si>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</si>
  <si>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práce-bourání</t>
  </si>
  <si>
    <t xml:space="preserve">    997 - Přesun sutě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</si>
  <si>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</si>
  <si>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</si>
  <si>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</si>
  <si>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</si>
  <si>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725 - Zdravotechnika - zařizovací předměty</t>
  </si>
  <si>
    <t xml:space="preserve">    763 - Konstrukce suché výstavby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</si>
  <si>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</si>
  <si>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</si>
  <si>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</si>
  <si>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</si>
  <si>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</si>
  <si>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</si>
  <si>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</si>
  <si>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</si>
  <si>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</si>
  <si>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</si>
  <si>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</si>
  <si>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</si>
  <si>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</si>
  <si>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</si>
  <si>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</si>
  <si>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</si>
  <si>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</si>
  <si>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</si>
  <si>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113107136</t>
  </si>
  <si>
    <t>Odstranění podkladu z betonu vyztuženého sítěmi tl přes 100 do 150 mm ručně</t>
  </si>
  <si>
    <t>m2</t>
  </si>
  <si>
    <t>4</t>
  </si>
  <si>
    <t>-1534987235</t>
  </si>
  <si>
    <t>VV</t>
  </si>
  <si>
    <t>"demontáž stávající podlahy v 1.NP pro uložení nové ležaté kanalizace"</t>
  </si>
  <si>
    <t>63*1,4</t>
  </si>
  <si>
    <t>132112221</t>
  </si>
  <si>
    <t>Hloubení zapažených rýh šířky do 2000 mm v soudržných horninách třídy těžitelnosti I skupiny 1 a 2 ručně</t>
  </si>
  <si>
    <t>m3</t>
  </si>
  <si>
    <t>590102601</t>
  </si>
  <si>
    <t>" uložení nové ležaté kanalizace"</t>
  </si>
  <si>
    <t>63*1*1,2</t>
  </si>
  <si>
    <t>3</t>
  </si>
  <si>
    <t>132151254</t>
  </si>
  <si>
    <t>Hloubení rýh nezapažených š do 2000 mm v hornině třídy těžitelnosti I skupiny 1 a 2 objem do 500 m3 strojně</t>
  </si>
  <si>
    <t>1914115569</t>
  </si>
  <si>
    <t>"ležatá kanalizace vně objektu"</t>
  </si>
  <si>
    <t>30*1,2*1,2</t>
  </si>
  <si>
    <t>151101101</t>
  </si>
  <si>
    <t>Zřízení příložného pažení a rozepření stěn rýh hl do 2 m</t>
  </si>
  <si>
    <t>1524425640</t>
  </si>
  <si>
    <t>63*1,8*2</t>
  </si>
  <si>
    <t>5</t>
  </si>
  <si>
    <t>151101111</t>
  </si>
  <si>
    <t>Odstranění příložného pažení a rozepření stěn rýh hl do 2 m</t>
  </si>
  <si>
    <t>185644059</t>
  </si>
  <si>
    <t>226,8</t>
  </si>
  <si>
    <t>6</t>
  </si>
  <si>
    <t>161102111</t>
  </si>
  <si>
    <t>Svislé přemístění výkopku do 2,5 m z kamenouhelných hlušin</t>
  </si>
  <si>
    <t>252450942</t>
  </si>
  <si>
    <t>75,6+43,2</t>
  </si>
  <si>
    <t>7</t>
  </si>
  <si>
    <t>162251101</t>
  </si>
  <si>
    <t>Vodorovné přemístění do 20 m výkopku/sypaniny z horniny třídy těžitelnosti I skupiny 1 až 3</t>
  </si>
  <si>
    <t>-1544081195</t>
  </si>
  <si>
    <t>"hloubení rýh -zásyp výkopkem"</t>
  </si>
  <si>
    <t>75,6+43,2-45,45</t>
  </si>
  <si>
    <t>8</t>
  </si>
  <si>
    <t>167151101</t>
  </si>
  <si>
    <t>Nakládání výkopku z hornin třídy těžitelnosti I skupiny 1 až 3 do 100 m3</t>
  </si>
  <si>
    <t>619126132</t>
  </si>
  <si>
    <t>73,35</t>
  </si>
  <si>
    <t>9</t>
  </si>
  <si>
    <t>174101101</t>
  </si>
  <si>
    <t>Zásyp jam, šachet rýh nebo kolem objektů sypaninou se zhutněním</t>
  </si>
  <si>
    <t>-117423291</t>
  </si>
  <si>
    <t>"prohozeným výkopkem"</t>
  </si>
  <si>
    <t>63*1,0*(1,2-0,1-0,45-0,3)</t>
  </si>
  <si>
    <t>30*1,2*(1,2-0,1-0,45)</t>
  </si>
  <si>
    <t>10</t>
  </si>
  <si>
    <t>175151101</t>
  </si>
  <si>
    <t>Obsypání potrubí strojně sypaninou bez prohození, uloženou do 3 m</t>
  </si>
  <si>
    <t>-324239199</t>
  </si>
  <si>
    <t>93*1*0,45</t>
  </si>
  <si>
    <t>11</t>
  </si>
  <si>
    <t>M</t>
  </si>
  <si>
    <t>58337302</t>
  </si>
  <si>
    <t>štěrkopísek frakce 0/16</t>
  </si>
  <si>
    <t>t</t>
  </si>
  <si>
    <t>1861986548</t>
  </si>
  <si>
    <t>41,85</t>
  </si>
  <si>
    <t>41,85*2 'Přepočtené koeficientem množství</t>
  </si>
  <si>
    <t>181111111</t>
  </si>
  <si>
    <t>Plošná úprava terénu do 500 m2 zemina skupiny 1 až 4 nerovnosti přes 50 do 100 mm v rovinně a svahu do 1:5</t>
  </si>
  <si>
    <t>254652964</t>
  </si>
  <si>
    <t>30*2</t>
  </si>
  <si>
    <t>13</t>
  </si>
  <si>
    <t>181451311</t>
  </si>
  <si>
    <t>Založení trávníku strojně v jedné operaci v rovině nebo na svahu do 1:5</t>
  </si>
  <si>
    <t>-50809832</t>
  </si>
  <si>
    <t>30</t>
  </si>
  <si>
    <t>14</t>
  </si>
  <si>
    <t>00572470</t>
  </si>
  <si>
    <t>osivo směs travní univerzál</t>
  </si>
  <si>
    <t>kg</t>
  </si>
  <si>
    <t>-1171374099</t>
  </si>
  <si>
    <t>30,4615384615385*0,025 'Přepočtené koeficientem množství</t>
  </si>
  <si>
    <t>Zakládání</t>
  </si>
  <si>
    <t>15</t>
  </si>
  <si>
    <t>273361412</t>
  </si>
  <si>
    <t>Výztuž základových desek ze svařovaných sítí přes 3,5 do 6 kg/m2</t>
  </si>
  <si>
    <t>-716423755</t>
  </si>
  <si>
    <t>16</t>
  </si>
  <si>
    <t>31316008</t>
  </si>
  <si>
    <t>síť výztužná svařovaná DIN 488 jakost B500A 100x100mm drát D 8mm</t>
  </si>
  <si>
    <t>725368396</t>
  </si>
  <si>
    <t>"vyztužení opravené podkladní betoné desky po uložení nové ležaté kanalizace v 1.NP"</t>
  </si>
  <si>
    <t>Svislé a kompletní konstrukce</t>
  </si>
  <si>
    <t>17</t>
  </si>
  <si>
    <t>359901212</t>
  </si>
  <si>
    <t>Monitoring stoky jakékoli výšky na stávající kanalizaci</t>
  </si>
  <si>
    <t>m</t>
  </si>
  <si>
    <t>54241570</t>
  </si>
  <si>
    <t>"nová ležatá kanalizace = po dokončení kontrola průchodnosti apod."</t>
  </si>
  <si>
    <t>130</t>
  </si>
  <si>
    <t>Vodorovné konstrukce</t>
  </si>
  <si>
    <t>18</t>
  </si>
  <si>
    <t>451315126</t>
  </si>
  <si>
    <t>Podkladní nebo výplňová vrstva z betonu C 20/25 tl do 150 mm</t>
  </si>
  <si>
    <t>228236642</t>
  </si>
  <si>
    <t>"oprava stávající podkladní betoné desky po uložení nové ležaté kanalizace v 1.NP"</t>
  </si>
  <si>
    <t>Komunikace pozemní</t>
  </si>
  <si>
    <t>19</t>
  </si>
  <si>
    <t>564231011</t>
  </si>
  <si>
    <t>Podklad nebo podsyp ze štěrkopísku ŠP plochy do 100 m2 tl 100 mm</t>
  </si>
  <si>
    <t>2061176406</t>
  </si>
  <si>
    <t>93*1,2</t>
  </si>
  <si>
    <t>Trubní vedení</t>
  </si>
  <si>
    <t>20</t>
  </si>
  <si>
    <t>830311811</t>
  </si>
  <si>
    <t>Bourání stávajícího kameninového potrubí DN do 150</t>
  </si>
  <si>
    <t>546826671</t>
  </si>
  <si>
    <t>"demontáž původního ležatého potrubí"</t>
  </si>
  <si>
    <t>50</t>
  </si>
  <si>
    <t>871313121</t>
  </si>
  <si>
    <t>Montáž kanalizačního potrubí hladkého plnostěnného SN 8 z PVC-U DN 160</t>
  </si>
  <si>
    <t>-2123091797</t>
  </si>
  <si>
    <t>"D110"</t>
  </si>
  <si>
    <t>"D160"</t>
  </si>
  <si>
    <t>80</t>
  </si>
  <si>
    <t>Součet</t>
  </si>
  <si>
    <t>22</t>
  </si>
  <si>
    <t>28611118</t>
  </si>
  <si>
    <t>trubka kanalizační PVC-U plnostěnná jednovrstvá DN 110x1000mm SN8</t>
  </si>
  <si>
    <t>-783947701</t>
  </si>
  <si>
    <t>50*1,05 'Přepočtené koeficientem množství</t>
  </si>
  <si>
    <t>23</t>
  </si>
  <si>
    <t>28611166</t>
  </si>
  <si>
    <t>trubka kanalizační PVC-U plnostěnná jednovrstvá DN 160x5000mm SN8</t>
  </si>
  <si>
    <t>1489676987</t>
  </si>
  <si>
    <t>80*1,05 'Přepočtené koeficientem množství</t>
  </si>
  <si>
    <t>24</t>
  </si>
  <si>
    <t>871363121</t>
  </si>
  <si>
    <t>Montáž kanalizačního potrubí hladkého plnostěnného SN 8 z PVC-U DN 250</t>
  </si>
  <si>
    <t>-1700041888</t>
  </si>
  <si>
    <t>"chránička"</t>
  </si>
  <si>
    <t>25</t>
  </si>
  <si>
    <t>28611152</t>
  </si>
  <si>
    <t>trubka kanalizační PVC-U plnostěnná jednovrstvá DN 250x1000mm SN8</t>
  </si>
  <si>
    <t>-1097035494</t>
  </si>
  <si>
    <t>6*1,03 'Přepočtené koeficientem množství</t>
  </si>
  <si>
    <t>26</t>
  </si>
  <si>
    <t>877260330</t>
  </si>
  <si>
    <t>Montáž spojek na kanalizačním potrubí z PP nebo tvrdého PVC trub hladkých plnostěnných DN 100</t>
  </si>
  <si>
    <t>kus</t>
  </si>
  <si>
    <t>-803481039</t>
  </si>
  <si>
    <t>"přepojení nového kanalizačního potrubí na stávající"</t>
  </si>
  <si>
    <t>27</t>
  </si>
  <si>
    <t>28617232</t>
  </si>
  <si>
    <t>spojka přesuvná kanalizační PP třívrstvá DN 100</t>
  </si>
  <si>
    <t>-1126127724</t>
  </si>
  <si>
    <t>28</t>
  </si>
  <si>
    <t>877310330</t>
  </si>
  <si>
    <t>Montáž spojek na kanalizačním potrubí z PP nebo tvrdého PVC trub hladkých plnostěnných DN 150</t>
  </si>
  <si>
    <t>2039506409</t>
  </si>
  <si>
    <t>29</t>
  </si>
  <si>
    <t>28617235</t>
  </si>
  <si>
    <t>spojka přesuvná kanalizační PP třívrstvá DN 150</t>
  </si>
  <si>
    <t>293388528</t>
  </si>
  <si>
    <t>892271111</t>
  </si>
  <si>
    <t>Tlaková zkouška vodou potrubí DN 100 nebo 125</t>
  </si>
  <si>
    <t>-2120643219</t>
  </si>
  <si>
    <t>31</t>
  </si>
  <si>
    <t>892351111</t>
  </si>
  <si>
    <t>Tlaková zkouška vodou potrubí DN 150 nebo 200</t>
  </si>
  <si>
    <t>-2131126023</t>
  </si>
  <si>
    <t>32</t>
  </si>
  <si>
    <t>892372111</t>
  </si>
  <si>
    <t>Zabezpečení konců potrubí DN do 300 při tlakových zkouškách vodou</t>
  </si>
  <si>
    <t>-533150972</t>
  </si>
  <si>
    <t>33</t>
  </si>
  <si>
    <t>998276101</t>
  </si>
  <si>
    <t>Přesun hmot pro trubní vedení z trub z plastických hmot otevřený výkop</t>
  </si>
  <si>
    <t>1271559348</t>
  </si>
  <si>
    <t>Ostatní konstrukce a práce-bourání</t>
  </si>
  <si>
    <t>34</t>
  </si>
  <si>
    <t>919735123</t>
  </si>
  <si>
    <t>Řezání stávajícího betonového krytu hl přes 100 do 150 mm</t>
  </si>
  <si>
    <t>-696086855</t>
  </si>
  <si>
    <t>"demontáž stávající betonové podkladní desky v 1.NP"</t>
  </si>
  <si>
    <t>70*2</t>
  </si>
  <si>
    <t>35</t>
  </si>
  <si>
    <t>971052351</t>
  </si>
  <si>
    <t>Vybourání nebo prorážení otvorů v ŽB příčkách a zdech pl do 0,09 m2 tl do 450 mm</t>
  </si>
  <si>
    <t>-907323373</t>
  </si>
  <si>
    <t>997</t>
  </si>
  <si>
    <t>Přesun sutě</t>
  </si>
  <si>
    <t>36</t>
  </si>
  <si>
    <t>997006519</t>
  </si>
  <si>
    <t>Příplatek k vodorovnému přemístění suti na skládku ZKD 1 km přes 1 km</t>
  </si>
  <si>
    <t>241826751</t>
  </si>
  <si>
    <t>(33,075+146,7)*10</t>
  </si>
  <si>
    <t>37</t>
  </si>
  <si>
    <t>997221862</t>
  </si>
  <si>
    <t>Poplatek za uložení na recyklační skládce (skládkovné) stavebního odpadu z armovaného betonu pod kódem 17 01 01</t>
  </si>
  <si>
    <t>-349851756</t>
  </si>
  <si>
    <t>"demontáž ŽB podlahy * objemová hmotnost"</t>
  </si>
  <si>
    <t>(63*1,4*0,15)*2,5</t>
  </si>
  <si>
    <t>38</t>
  </si>
  <si>
    <t>997221873</t>
  </si>
  <si>
    <t>Poplatek za uložení na recyklační skládce (skládkovné) stavebního odpadu zeminy a kamení zatříděného do Katalogu odpadů pod kódem 17 05 04</t>
  </si>
  <si>
    <t>-925387173</t>
  </si>
  <si>
    <t>"přebytečná zemina z výkopku"</t>
  </si>
  <si>
    <t>73,35*2,0</t>
  </si>
  <si>
    <t>PSV</t>
  </si>
  <si>
    <t>Práce a dodávky PSV</t>
  </si>
  <si>
    <t>711</t>
  </si>
  <si>
    <t>Izolace proti vodě, vlhkosti a plynům</t>
  </si>
  <si>
    <t>39</t>
  </si>
  <si>
    <t>711141559</t>
  </si>
  <si>
    <t>Provedení izolace proti zemní vlhkosti pásy přitavením vodorovné NAIP</t>
  </si>
  <si>
    <t>243712002</t>
  </si>
  <si>
    <t>"oprava stávající podlahy v 1.NP"</t>
  </si>
  <si>
    <t>70*1,4</t>
  </si>
  <si>
    <t>40</t>
  </si>
  <si>
    <t>62832000</t>
  </si>
  <si>
    <t>pás asfaltový natavitelný oxidovaný s vložkou ze skleněné rohože typu V60 s jemnozrnným minerálním posypem tl 3,0mm</t>
  </si>
  <si>
    <t>47583240</t>
  </si>
  <si>
    <t>98</t>
  </si>
  <si>
    <t>98*1,05 'Přepočtené koeficientem množství</t>
  </si>
  <si>
    <t>713</t>
  </si>
  <si>
    <t>Izolace tepelné</t>
  </si>
  <si>
    <t>41</t>
  </si>
  <si>
    <t>713121111</t>
  </si>
  <si>
    <t>Montáž izolace tepelné podlah volně kladenými rohožemi, pásy, dílci, deskami 1 vrstva</t>
  </si>
  <si>
    <t>-440574648</t>
  </si>
  <si>
    <t>42</t>
  </si>
  <si>
    <t>28375868</t>
  </si>
  <si>
    <t>deska EPS 70 pro konstrukce s malým zatížením λ=0,039 tl 50mm</t>
  </si>
  <si>
    <t>1924970433</t>
  </si>
  <si>
    <t>721</t>
  </si>
  <si>
    <t>Zdravotechnika - vnitřní kanalizace</t>
  </si>
  <si>
    <t>43</t>
  </si>
  <si>
    <t>721174055</t>
  </si>
  <si>
    <t>Potrubí kanalizační z PP dešťové DN 110</t>
  </si>
  <si>
    <t>-1751344226</t>
  </si>
  <si>
    <t>"přeložka vnitřní dešťové kanalizace v pavilonu E"</t>
  </si>
  <si>
    <t>44</t>
  </si>
  <si>
    <t>286110870</t>
  </si>
  <si>
    <t>čistící kus odpadního systému tlumící zvuk DN 100</t>
  </si>
  <si>
    <t>-1615445668</t>
  </si>
  <si>
    <t>45</t>
  </si>
  <si>
    <t>59081251</t>
  </si>
  <si>
    <t>manžeta požárně ochranná pro průchod PVC,PP,PE potrubí stěnami a stropy š 32mm D 110mm EI90</t>
  </si>
  <si>
    <t>598429006</t>
  </si>
  <si>
    <t>46</t>
  </si>
  <si>
    <t>721290111</t>
  </si>
  <si>
    <t>Zkouška těsnosti potrubí kanalizace vodou DN do 125</t>
  </si>
  <si>
    <t>-52703003</t>
  </si>
  <si>
    <t>47</t>
  </si>
  <si>
    <t>998721101</t>
  </si>
  <si>
    <t>Přesun hmot tonážní pro vnitřní kanalizaci v objektech v do 6 m</t>
  </si>
  <si>
    <t>1794159548</t>
  </si>
  <si>
    <t>725</t>
  </si>
  <si>
    <t>Zdravotechnika - zařizovací předměty</t>
  </si>
  <si>
    <t>48</t>
  </si>
  <si>
    <t>725210821</t>
  </si>
  <si>
    <t>Demontáž umyvadel bez výtokových armatur</t>
  </si>
  <si>
    <t>soubor</t>
  </si>
  <si>
    <t>1702544873</t>
  </si>
  <si>
    <t>"v případě kolize s výkopem ležaté kanalizace"</t>
  </si>
  <si>
    <t>49</t>
  </si>
  <si>
    <t>725240811</t>
  </si>
  <si>
    <t>Demontáž kabin sprchových bez výtokových armatur</t>
  </si>
  <si>
    <t>-837881779</t>
  </si>
  <si>
    <t>"v pavilonu E, místnost 141"</t>
  </si>
  <si>
    <t>1*2</t>
  </si>
  <si>
    <t>763</t>
  </si>
  <si>
    <t>Konstrukce suché výstavby</t>
  </si>
  <si>
    <t>763172321</t>
  </si>
  <si>
    <t>Montáž dvířek revizních jednoplášťových SDK kcí vel. 200x200 mm pro příčky a předsazené stěny</t>
  </si>
  <si>
    <t>1662527543</t>
  </si>
  <si>
    <t>"pro přístup k čistícímu kusu"</t>
  </si>
  <si>
    <t>51</t>
  </si>
  <si>
    <t>59030710</t>
  </si>
  <si>
    <t>dvířka revizní jednokřídlá s automatickým zámkem 200x200mm</t>
  </si>
  <si>
    <t>-1258323437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</si>
</sst>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240049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REKONSTRUKCE VODOVODNÍ SÍTĚ A ODPADŮ - 2. ETAPA - DOPLNĚNÍ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Ostrava-Hrabůvka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22. 10. 2024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GYMNÁZIIUM, OSTRAVA - HRABŮVKA, P.O.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Ing.arch. Kamil Zezula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Ing. Tomáš Janošec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24.7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01E - VNITŘNÍ LEŽATÁ K...'!J30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'SO 01E - VNITŘNÍ LEŽATÁ K...'!P131</f>
        <v>0</v>
      </c>
      <c r="AV95" s="128">
        <f>'SO 01E - VNITŘNÍ LEŽATÁ K...'!J33</f>
        <v>0</v>
      </c>
      <c r="AW95" s="128">
        <f>'SO 01E - VNITŘNÍ LEŽATÁ K...'!J34</f>
        <v>0</v>
      </c>
      <c r="AX95" s="128">
        <f>'SO 01E - VNITŘNÍ LEŽATÁ K...'!J35</f>
        <v>0</v>
      </c>
      <c r="AY95" s="128">
        <f>'SO 01E - VNITŘNÍ LEŽATÁ K...'!J36</f>
        <v>0</v>
      </c>
      <c r="AZ95" s="128">
        <f>'SO 01E - VNITŘNÍ LEŽATÁ K...'!F33</f>
        <v>0</v>
      </c>
      <c r="BA95" s="128">
        <f>'SO 01E - VNITŘNÍ LEŽATÁ K...'!F34</f>
        <v>0</v>
      </c>
      <c r="BB95" s="128">
        <f>'SO 01E - VNITŘNÍ LEŽATÁ K...'!F35</f>
        <v>0</v>
      </c>
      <c r="BC95" s="128">
        <f>'SO 01E - VNITŘNÍ LEŽATÁ K...'!F36</f>
        <v>0</v>
      </c>
      <c r="BD95" s="130">
        <f>'SO 01E - VNITŘNÍ LEŽATÁ K...'!F37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/NcPugzp9zbt12+5wRJVamZilvpEGxrijHFkHhCJgPIdkG8jrISh+5+J8r1i0lQ4UkYrUgebZOLswn7fLqwaEw==" hashValue="x2SE1X/fQGShr35RM8klDIAAN8IJromsxiX8WReZ75riNWi88a58CN4I2sBgm2uDYG1ZfoDe0f3pMX1M3CxwJw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01E - VNITŘNÍ LEŽATÁ K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86</v>
      </c>
    </row>
    <row r="4" s="1" customFormat="1" ht="24.96" customHeight="1">
      <c r="B4" s="20"/>
      <c r="D4" s="134" t="s">
        <v>87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26.25" customHeight="1">
      <c r="B7" s="20"/>
      <c r="E7" s="137" t="str">
        <f>'Rekapitulace stavby'!K6</f>
        <v>REKONSTRUKCE VODOVODNÍ SÍTĚ A ODPADŮ - 2. ETAPA - DOPLNĚNÍ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22. 10. 2024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26</v>
      </c>
      <c r="F15" s="38"/>
      <c r="G15" s="38"/>
      <c r="H15" s="38"/>
      <c r="I15" s="136" t="s">
        <v>27</v>
      </c>
      <c r="J15" s="139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28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30</v>
      </c>
      <c r="E20" s="38"/>
      <c r="F20" s="38"/>
      <c r="G20" s="38"/>
      <c r="H20" s="38"/>
      <c r="I20" s="136" t="s">
        <v>25</v>
      </c>
      <c r="J20" s="139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">
        <v>31</v>
      </c>
      <c r="F21" s="38"/>
      <c r="G21" s="38"/>
      <c r="H21" s="38"/>
      <c r="I21" s="136" t="s">
        <v>27</v>
      </c>
      <c r="J21" s="139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33</v>
      </c>
      <c r="E23" s="38"/>
      <c r="F23" s="38"/>
      <c r="G23" s="38"/>
      <c r="H23" s="38"/>
      <c r="I23" s="136" t="s">
        <v>25</v>
      </c>
      <c r="J23" s="139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34</v>
      </c>
      <c r="F24" s="38"/>
      <c r="G24" s="38"/>
      <c r="H24" s="38"/>
      <c r="I24" s="136" t="s">
        <v>27</v>
      </c>
      <c r="J24" s="139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36</v>
      </c>
      <c r="E30" s="38"/>
      <c r="F30" s="38"/>
      <c r="G30" s="38"/>
      <c r="H30" s="38"/>
      <c r="I30" s="38"/>
      <c r="J30" s="147">
        <f>ROUND(J131,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38</v>
      </c>
      <c r="G32" s="38"/>
      <c r="H32" s="38"/>
      <c r="I32" s="148" t="s">
        <v>37</v>
      </c>
      <c r="J32" s="14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40</v>
      </c>
      <c r="E33" s="136" t="s">
        <v>41</v>
      </c>
      <c r="F33" s="150">
        <f>ROUND((SUM(BE131:BE278)),  2)</f>
        <v>0</v>
      </c>
      <c r="G33" s="38"/>
      <c r="H33" s="38"/>
      <c r="I33" s="151">
        <v>0.20999999999999999</v>
      </c>
      <c r="J33" s="150">
        <f>ROUND(((SUM(BE131:BE278))*I33),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42</v>
      </c>
      <c r="F34" s="150">
        <f>ROUND((SUM(BF131:BF278)),  2)</f>
        <v>0</v>
      </c>
      <c r="G34" s="38"/>
      <c r="H34" s="38"/>
      <c r="I34" s="151">
        <v>0.12</v>
      </c>
      <c r="J34" s="150">
        <f>ROUND(((SUM(BF131:BF278))*I34),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43</v>
      </c>
      <c r="F35" s="150">
        <f>ROUND((SUM(BG131:BG278)),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44</v>
      </c>
      <c r="F36" s="150">
        <f>ROUND((SUM(BH131:BH278)),  2)</f>
        <v>0</v>
      </c>
      <c r="G36" s="38"/>
      <c r="H36" s="38"/>
      <c r="I36" s="151">
        <v>0.12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45</v>
      </c>
      <c r="F37" s="150">
        <f>ROUND((SUM(BI131:BI278)),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46</v>
      </c>
      <c r="E39" s="154"/>
      <c r="F39" s="154"/>
      <c r="G39" s="155" t="s">
        <v>47</v>
      </c>
      <c r="H39" s="156" t="s">
        <v>48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49</v>
      </c>
      <c r="E50" s="160"/>
      <c r="F50" s="160"/>
      <c r="G50" s="159" t="s">
        <v>50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51</v>
      </c>
      <c r="E61" s="162"/>
      <c r="F61" s="163" t="s">
        <v>52</v>
      </c>
      <c r="G61" s="161" t="s">
        <v>51</v>
      </c>
      <c r="H61" s="162"/>
      <c r="I61" s="162"/>
      <c r="J61" s="164" t="s">
        <v>52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53</v>
      </c>
      <c r="E65" s="165"/>
      <c r="F65" s="165"/>
      <c r="G65" s="159" t="s">
        <v>54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51</v>
      </c>
      <c r="E76" s="162"/>
      <c r="F76" s="163" t="s">
        <v>52</v>
      </c>
      <c r="G76" s="161" t="s">
        <v>51</v>
      </c>
      <c r="H76" s="162"/>
      <c r="I76" s="162"/>
      <c r="J76" s="164" t="s">
        <v>52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0" t="str">
        <f>E7</f>
        <v>REKONSTRUKCE VODOVODNÍ SÍTĚ A ODPADŮ - 2. ETAPA - DOPLNĚNÍ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01E - VNITŘNÍ LEŽATÁ KANALIZACE-PAVILON 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Ostrava-Hrabůvka</v>
      </c>
      <c r="G89" s="40"/>
      <c r="H89" s="40"/>
      <c r="I89" s="32" t="s">
        <v>22</v>
      </c>
      <c r="J89" s="79" t="str">
        <f>IF(J12="","",J12)</f>
        <v>22. 10. 2024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GYMNÁZIIUM, OSTRAVA - HRABŮVKA, P.O.</v>
      </c>
      <c r="G91" s="40"/>
      <c r="H91" s="40"/>
      <c r="I91" s="32" t="s">
        <v>30</v>
      </c>
      <c r="J91" s="36" t="str">
        <f>E21</f>
        <v>Ing.arch. Kamil Zezula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Tomáš Janošec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91</v>
      </c>
      <c r="D94" s="172"/>
      <c r="E94" s="172"/>
      <c r="F94" s="172"/>
      <c r="G94" s="172"/>
      <c r="H94" s="172"/>
      <c r="I94" s="172"/>
      <c r="J94" s="173" t="s">
        <v>92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93</v>
      </c>
      <c r="D96" s="40"/>
      <c r="E96" s="40"/>
      <c r="F96" s="40"/>
      <c r="G96" s="40"/>
      <c r="H96" s="40"/>
      <c r="I96" s="40"/>
      <c r="J96" s="110">
        <f>J131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94</v>
      </c>
    </row>
    <row r="97" s="9" customFormat="1" ht="24.96" customHeight="1">
      <c r="A97" s="9"/>
      <c r="B97" s="175"/>
      <c r="C97" s="176"/>
      <c r="D97" s="177" t="s">
        <v>95</v>
      </c>
      <c r="E97" s="178"/>
      <c r="F97" s="178"/>
      <c r="G97" s="178"/>
      <c r="H97" s="178"/>
      <c r="I97" s="178"/>
      <c r="J97" s="179">
        <f>J132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96</v>
      </c>
      <c r="E98" s="184"/>
      <c r="F98" s="184"/>
      <c r="G98" s="184"/>
      <c r="H98" s="184"/>
      <c r="I98" s="184"/>
      <c r="J98" s="185">
        <f>J133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97</v>
      </c>
      <c r="E99" s="184"/>
      <c r="F99" s="184"/>
      <c r="G99" s="184"/>
      <c r="H99" s="184"/>
      <c r="I99" s="184"/>
      <c r="J99" s="185">
        <f>J171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98</v>
      </c>
      <c r="E100" s="184"/>
      <c r="F100" s="184"/>
      <c r="G100" s="184"/>
      <c r="H100" s="184"/>
      <c r="I100" s="184"/>
      <c r="J100" s="185">
        <f>J176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99</v>
      </c>
      <c r="E101" s="184"/>
      <c r="F101" s="184"/>
      <c r="G101" s="184"/>
      <c r="H101" s="184"/>
      <c r="I101" s="184"/>
      <c r="J101" s="185">
        <f>J180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100</v>
      </c>
      <c r="E102" s="184"/>
      <c r="F102" s="184"/>
      <c r="G102" s="184"/>
      <c r="H102" s="184"/>
      <c r="I102" s="184"/>
      <c r="J102" s="185">
        <f>J184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1"/>
      <c r="C103" s="182"/>
      <c r="D103" s="183" t="s">
        <v>101</v>
      </c>
      <c r="E103" s="184"/>
      <c r="F103" s="184"/>
      <c r="G103" s="184"/>
      <c r="H103" s="184"/>
      <c r="I103" s="184"/>
      <c r="J103" s="185">
        <f>J187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1"/>
      <c r="C104" s="182"/>
      <c r="D104" s="183" t="s">
        <v>102</v>
      </c>
      <c r="E104" s="184"/>
      <c r="F104" s="184"/>
      <c r="G104" s="184"/>
      <c r="H104" s="184"/>
      <c r="I104" s="184"/>
      <c r="J104" s="185">
        <f>J226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103</v>
      </c>
      <c r="E105" s="184"/>
      <c r="F105" s="184"/>
      <c r="G105" s="184"/>
      <c r="H105" s="184"/>
      <c r="I105" s="184"/>
      <c r="J105" s="185">
        <f>J232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5"/>
      <c r="C106" s="176"/>
      <c r="D106" s="177" t="s">
        <v>104</v>
      </c>
      <c r="E106" s="178"/>
      <c r="F106" s="178"/>
      <c r="G106" s="178"/>
      <c r="H106" s="178"/>
      <c r="I106" s="178"/>
      <c r="J106" s="179">
        <f>J241</f>
        <v>0</v>
      </c>
      <c r="K106" s="176"/>
      <c r="L106" s="180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1"/>
      <c r="C107" s="182"/>
      <c r="D107" s="183" t="s">
        <v>105</v>
      </c>
      <c r="E107" s="184"/>
      <c r="F107" s="184"/>
      <c r="G107" s="184"/>
      <c r="H107" s="184"/>
      <c r="I107" s="184"/>
      <c r="J107" s="185">
        <f>J242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106</v>
      </c>
      <c r="E108" s="184"/>
      <c r="F108" s="184"/>
      <c r="G108" s="184"/>
      <c r="H108" s="184"/>
      <c r="I108" s="184"/>
      <c r="J108" s="185">
        <f>J249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107</v>
      </c>
      <c r="E109" s="184"/>
      <c r="F109" s="184"/>
      <c r="G109" s="184"/>
      <c r="H109" s="184"/>
      <c r="I109" s="184"/>
      <c r="J109" s="185">
        <f>J255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108</v>
      </c>
      <c r="E110" s="184"/>
      <c r="F110" s="184"/>
      <c r="G110" s="184"/>
      <c r="H110" s="184"/>
      <c r="I110" s="184"/>
      <c r="J110" s="185">
        <f>J266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1"/>
      <c r="C111" s="182"/>
      <c r="D111" s="183" t="s">
        <v>109</v>
      </c>
      <c r="E111" s="184"/>
      <c r="F111" s="184"/>
      <c r="G111" s="184"/>
      <c r="H111" s="184"/>
      <c r="I111" s="184"/>
      <c r="J111" s="185">
        <f>J273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66"/>
      <c r="C113" s="67"/>
      <c r="D113" s="67"/>
      <c r="E113" s="67"/>
      <c r="F113" s="67"/>
      <c r="G113" s="67"/>
      <c r="H113" s="67"/>
      <c r="I113" s="67"/>
      <c r="J113" s="67"/>
      <c r="K113" s="67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7" s="2" customFormat="1" ht="6.96" customHeight="1">
      <c r="A117" s="38"/>
      <c r="B117" s="68"/>
      <c r="C117" s="69"/>
      <c r="D117" s="69"/>
      <c r="E117" s="69"/>
      <c r="F117" s="69"/>
      <c r="G117" s="69"/>
      <c r="H117" s="69"/>
      <c r="I117" s="69"/>
      <c r="J117" s="69"/>
      <c r="K117" s="69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4.96" customHeight="1">
      <c r="A118" s="38"/>
      <c r="B118" s="39"/>
      <c r="C118" s="23" t="s">
        <v>110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16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6.25" customHeight="1">
      <c r="A121" s="38"/>
      <c r="B121" s="39"/>
      <c r="C121" s="40"/>
      <c r="D121" s="40"/>
      <c r="E121" s="170" t="str">
        <f>E7</f>
        <v>REKONSTRUKCE VODOVODNÍ SÍTĚ A ODPADŮ - 2. ETAPA - DOPLNĚNÍ</v>
      </c>
      <c r="F121" s="32"/>
      <c r="G121" s="32"/>
      <c r="H121" s="32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88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76" t="str">
        <f>E9</f>
        <v>SO 01E - VNITŘNÍ LEŽATÁ KANALIZACE-PAVILON E</v>
      </c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20</v>
      </c>
      <c r="D125" s="40"/>
      <c r="E125" s="40"/>
      <c r="F125" s="27" t="str">
        <f>F12</f>
        <v>Ostrava-Hrabůvka</v>
      </c>
      <c r="G125" s="40"/>
      <c r="H125" s="40"/>
      <c r="I125" s="32" t="s">
        <v>22</v>
      </c>
      <c r="J125" s="79" t="str">
        <f>IF(J12="","",J12)</f>
        <v>22. 10. 2024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25.65" customHeight="1">
      <c r="A127" s="38"/>
      <c r="B127" s="39"/>
      <c r="C127" s="32" t="s">
        <v>24</v>
      </c>
      <c r="D127" s="40"/>
      <c r="E127" s="40"/>
      <c r="F127" s="27" t="str">
        <f>E15</f>
        <v>GYMNÁZIIUM, OSTRAVA - HRABŮVKA, P.O.</v>
      </c>
      <c r="G127" s="40"/>
      <c r="H127" s="40"/>
      <c r="I127" s="32" t="s">
        <v>30</v>
      </c>
      <c r="J127" s="36" t="str">
        <f>E21</f>
        <v>Ing.arch. Kamil Zezula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28</v>
      </c>
      <c r="D128" s="40"/>
      <c r="E128" s="40"/>
      <c r="F128" s="27" t="str">
        <f>IF(E18="","",E18)</f>
        <v>Vyplň údaj</v>
      </c>
      <c r="G128" s="40"/>
      <c r="H128" s="40"/>
      <c r="I128" s="32" t="s">
        <v>33</v>
      </c>
      <c r="J128" s="36" t="str">
        <f>E24</f>
        <v>Ing. Tomáš Janošec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0.32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11" customFormat="1" ht="29.28" customHeight="1">
      <c r="A130" s="187"/>
      <c r="B130" s="188"/>
      <c r="C130" s="189" t="s">
        <v>111</v>
      </c>
      <c r="D130" s="190" t="s">
        <v>61</v>
      </c>
      <c r="E130" s="190" t="s">
        <v>57</v>
      </c>
      <c r="F130" s="190" t="s">
        <v>58</v>
      </c>
      <c r="G130" s="190" t="s">
        <v>112</v>
      </c>
      <c r="H130" s="190" t="s">
        <v>113</v>
      </c>
      <c r="I130" s="190" t="s">
        <v>114</v>
      </c>
      <c r="J130" s="191" t="s">
        <v>92</v>
      </c>
      <c r="K130" s="192" t="s">
        <v>115</v>
      </c>
      <c r="L130" s="193"/>
      <c r="M130" s="100" t="s">
        <v>1</v>
      </c>
      <c r="N130" s="101" t="s">
        <v>40</v>
      </c>
      <c r="O130" s="101" t="s">
        <v>116</v>
      </c>
      <c r="P130" s="101" t="s">
        <v>117</v>
      </c>
      <c r="Q130" s="101" t="s">
        <v>118</v>
      </c>
      <c r="R130" s="101" t="s">
        <v>119</v>
      </c>
      <c r="S130" s="101" t="s">
        <v>120</v>
      </c>
      <c r="T130" s="102" t="s">
        <v>121</v>
      </c>
      <c r="U130" s="187"/>
      <c r="V130" s="187"/>
      <c r="W130" s="187"/>
      <c r="X130" s="187"/>
      <c r="Y130" s="187"/>
      <c r="Z130" s="187"/>
      <c r="AA130" s="187"/>
      <c r="AB130" s="187"/>
      <c r="AC130" s="187"/>
      <c r="AD130" s="187"/>
      <c r="AE130" s="187"/>
    </row>
    <row r="131" s="2" customFormat="1" ht="22.8" customHeight="1">
      <c r="A131" s="38"/>
      <c r="B131" s="39"/>
      <c r="C131" s="107" t="s">
        <v>122</v>
      </c>
      <c r="D131" s="40"/>
      <c r="E131" s="40"/>
      <c r="F131" s="40"/>
      <c r="G131" s="40"/>
      <c r="H131" s="40"/>
      <c r="I131" s="40"/>
      <c r="J131" s="194">
        <f>BK131</f>
        <v>0</v>
      </c>
      <c r="K131" s="40"/>
      <c r="L131" s="44"/>
      <c r="M131" s="103"/>
      <c r="N131" s="195"/>
      <c r="O131" s="104"/>
      <c r="P131" s="196">
        <f>P132+P241</f>
        <v>0</v>
      </c>
      <c r="Q131" s="104"/>
      <c r="R131" s="196">
        <f>R132+R241</f>
        <v>88.188451339999986</v>
      </c>
      <c r="S131" s="104"/>
      <c r="T131" s="197">
        <f>T132+T241</f>
        <v>31.453299999999999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75</v>
      </c>
      <c r="AU131" s="17" t="s">
        <v>94</v>
      </c>
      <c r="BK131" s="198">
        <f>BK132+BK241</f>
        <v>0</v>
      </c>
    </row>
    <row r="132" s="12" customFormat="1" ht="25.92" customHeight="1">
      <c r="A132" s="12"/>
      <c r="B132" s="199"/>
      <c r="C132" s="200"/>
      <c r="D132" s="201" t="s">
        <v>75</v>
      </c>
      <c r="E132" s="202" t="s">
        <v>123</v>
      </c>
      <c r="F132" s="202" t="s">
        <v>124</v>
      </c>
      <c r="G132" s="200"/>
      <c r="H132" s="200"/>
      <c r="I132" s="203"/>
      <c r="J132" s="204">
        <f>BK132</f>
        <v>0</v>
      </c>
      <c r="K132" s="200"/>
      <c r="L132" s="205"/>
      <c r="M132" s="206"/>
      <c r="N132" s="207"/>
      <c r="O132" s="207"/>
      <c r="P132" s="208">
        <f>P133+P171+P176+P180+P184+P187+P226+P232</f>
        <v>0</v>
      </c>
      <c r="Q132" s="207"/>
      <c r="R132" s="208">
        <f>R133+R171+R176+R180+R184+R187+R226+R232</f>
        <v>87.514851339999993</v>
      </c>
      <c r="S132" s="207"/>
      <c r="T132" s="209">
        <f>T133+T171+T176+T180+T184+T187+T226+T232</f>
        <v>31.18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0" t="s">
        <v>84</v>
      </c>
      <c r="AT132" s="211" t="s">
        <v>75</v>
      </c>
      <c r="AU132" s="211" t="s">
        <v>76</v>
      </c>
      <c r="AY132" s="210" t="s">
        <v>125</v>
      </c>
      <c r="BK132" s="212">
        <f>BK133+BK171+BK176+BK180+BK184+BK187+BK226+BK232</f>
        <v>0</v>
      </c>
    </row>
    <row r="133" s="12" customFormat="1" ht="22.8" customHeight="1">
      <c r="A133" s="12"/>
      <c r="B133" s="199"/>
      <c r="C133" s="200"/>
      <c r="D133" s="201" t="s">
        <v>75</v>
      </c>
      <c r="E133" s="213" t="s">
        <v>84</v>
      </c>
      <c r="F133" s="213" t="s">
        <v>126</v>
      </c>
      <c r="G133" s="200"/>
      <c r="H133" s="200"/>
      <c r="I133" s="203"/>
      <c r="J133" s="214">
        <f>BK133</f>
        <v>0</v>
      </c>
      <c r="K133" s="200"/>
      <c r="L133" s="205"/>
      <c r="M133" s="206"/>
      <c r="N133" s="207"/>
      <c r="O133" s="207"/>
      <c r="P133" s="208">
        <f>SUM(P134:P170)</f>
        <v>0</v>
      </c>
      <c r="Q133" s="207"/>
      <c r="R133" s="208">
        <f>SUM(R134:R170)</f>
        <v>83.891273999999996</v>
      </c>
      <c r="S133" s="207"/>
      <c r="T133" s="209">
        <f>SUM(T134:T170)</f>
        <v>29.106000000000002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0" t="s">
        <v>84</v>
      </c>
      <c r="AT133" s="211" t="s">
        <v>75</v>
      </c>
      <c r="AU133" s="211" t="s">
        <v>84</v>
      </c>
      <c r="AY133" s="210" t="s">
        <v>125</v>
      </c>
      <c r="BK133" s="212">
        <f>SUM(BK134:BK170)</f>
        <v>0</v>
      </c>
    </row>
    <row r="134" s="2" customFormat="1" ht="24.15" customHeight="1">
      <c r="A134" s="38"/>
      <c r="B134" s="39"/>
      <c r="C134" s="215" t="s">
        <v>84</v>
      </c>
      <c r="D134" s="215" t="s">
        <v>127</v>
      </c>
      <c r="E134" s="216" t="s">
        <v>128</v>
      </c>
      <c r="F134" s="217" t="s">
        <v>129</v>
      </c>
      <c r="G134" s="218" t="s">
        <v>130</v>
      </c>
      <c r="H134" s="219">
        <v>88.200000000000003</v>
      </c>
      <c r="I134" s="220"/>
      <c r="J134" s="221">
        <f>ROUND(I134*H134,2)</f>
        <v>0</v>
      </c>
      <c r="K134" s="222"/>
      <c r="L134" s="44"/>
      <c r="M134" s="223" t="s">
        <v>1</v>
      </c>
      <c r="N134" s="224" t="s">
        <v>41</v>
      </c>
      <c r="O134" s="91"/>
      <c r="P134" s="225">
        <f>O134*H134</f>
        <v>0</v>
      </c>
      <c r="Q134" s="225">
        <v>0</v>
      </c>
      <c r="R134" s="225">
        <f>Q134*H134</f>
        <v>0</v>
      </c>
      <c r="S134" s="225">
        <v>0.33000000000000002</v>
      </c>
      <c r="T134" s="226">
        <f>S134*H134</f>
        <v>29.106000000000002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7" t="s">
        <v>131</v>
      </c>
      <c r="AT134" s="227" t="s">
        <v>127</v>
      </c>
      <c r="AU134" s="227" t="s">
        <v>86</v>
      </c>
      <c r="AY134" s="17" t="s">
        <v>125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7" t="s">
        <v>84</v>
      </c>
      <c r="BK134" s="228">
        <f>ROUND(I134*H134,2)</f>
        <v>0</v>
      </c>
      <c r="BL134" s="17" t="s">
        <v>131</v>
      </c>
      <c r="BM134" s="227" t="s">
        <v>132</v>
      </c>
    </row>
    <row r="135" s="13" customFormat="1">
      <c r="A135" s="13"/>
      <c r="B135" s="229"/>
      <c r="C135" s="230"/>
      <c r="D135" s="231" t="s">
        <v>133</v>
      </c>
      <c r="E135" s="232" t="s">
        <v>1</v>
      </c>
      <c r="F135" s="233" t="s">
        <v>134</v>
      </c>
      <c r="G135" s="230"/>
      <c r="H135" s="232" t="s">
        <v>1</v>
      </c>
      <c r="I135" s="234"/>
      <c r="J135" s="230"/>
      <c r="K135" s="230"/>
      <c r="L135" s="235"/>
      <c r="M135" s="236"/>
      <c r="N135" s="237"/>
      <c r="O135" s="237"/>
      <c r="P135" s="237"/>
      <c r="Q135" s="237"/>
      <c r="R135" s="237"/>
      <c r="S135" s="237"/>
      <c r="T135" s="23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9" t="s">
        <v>133</v>
      </c>
      <c r="AU135" s="239" t="s">
        <v>86</v>
      </c>
      <c r="AV135" s="13" t="s">
        <v>84</v>
      </c>
      <c r="AW135" s="13" t="s">
        <v>32</v>
      </c>
      <c r="AX135" s="13" t="s">
        <v>76</v>
      </c>
      <c r="AY135" s="239" t="s">
        <v>125</v>
      </c>
    </row>
    <row r="136" s="14" customFormat="1">
      <c r="A136" s="14"/>
      <c r="B136" s="240"/>
      <c r="C136" s="241"/>
      <c r="D136" s="231" t="s">
        <v>133</v>
      </c>
      <c r="E136" s="242" t="s">
        <v>1</v>
      </c>
      <c r="F136" s="243" t="s">
        <v>135</v>
      </c>
      <c r="G136" s="241"/>
      <c r="H136" s="244">
        <v>88.200000000000003</v>
      </c>
      <c r="I136" s="245"/>
      <c r="J136" s="241"/>
      <c r="K136" s="241"/>
      <c r="L136" s="246"/>
      <c r="M136" s="247"/>
      <c r="N136" s="248"/>
      <c r="O136" s="248"/>
      <c r="P136" s="248"/>
      <c r="Q136" s="248"/>
      <c r="R136" s="248"/>
      <c r="S136" s="248"/>
      <c r="T136" s="24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0" t="s">
        <v>133</v>
      </c>
      <c r="AU136" s="250" t="s">
        <v>86</v>
      </c>
      <c r="AV136" s="14" t="s">
        <v>86</v>
      </c>
      <c r="AW136" s="14" t="s">
        <v>32</v>
      </c>
      <c r="AX136" s="14" t="s">
        <v>84</v>
      </c>
      <c r="AY136" s="250" t="s">
        <v>125</v>
      </c>
    </row>
    <row r="137" s="2" customFormat="1" ht="37.8" customHeight="1">
      <c r="A137" s="38"/>
      <c r="B137" s="39"/>
      <c r="C137" s="215" t="s">
        <v>86</v>
      </c>
      <c r="D137" s="215" t="s">
        <v>127</v>
      </c>
      <c r="E137" s="216" t="s">
        <v>136</v>
      </c>
      <c r="F137" s="217" t="s">
        <v>137</v>
      </c>
      <c r="G137" s="218" t="s">
        <v>138</v>
      </c>
      <c r="H137" s="219">
        <v>75.599999999999994</v>
      </c>
      <c r="I137" s="220"/>
      <c r="J137" s="221">
        <f>ROUND(I137*H137,2)</f>
        <v>0</v>
      </c>
      <c r="K137" s="222"/>
      <c r="L137" s="44"/>
      <c r="M137" s="223" t="s">
        <v>1</v>
      </c>
      <c r="N137" s="224" t="s">
        <v>41</v>
      </c>
      <c r="O137" s="91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7" t="s">
        <v>131</v>
      </c>
      <c r="AT137" s="227" t="s">
        <v>127</v>
      </c>
      <c r="AU137" s="227" t="s">
        <v>86</v>
      </c>
      <c r="AY137" s="17" t="s">
        <v>125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7" t="s">
        <v>84</v>
      </c>
      <c r="BK137" s="228">
        <f>ROUND(I137*H137,2)</f>
        <v>0</v>
      </c>
      <c r="BL137" s="17" t="s">
        <v>131</v>
      </c>
      <c r="BM137" s="227" t="s">
        <v>139</v>
      </c>
    </row>
    <row r="138" s="13" customFormat="1">
      <c r="A138" s="13"/>
      <c r="B138" s="229"/>
      <c r="C138" s="230"/>
      <c r="D138" s="231" t="s">
        <v>133</v>
      </c>
      <c r="E138" s="232" t="s">
        <v>1</v>
      </c>
      <c r="F138" s="233" t="s">
        <v>140</v>
      </c>
      <c r="G138" s="230"/>
      <c r="H138" s="232" t="s">
        <v>1</v>
      </c>
      <c r="I138" s="234"/>
      <c r="J138" s="230"/>
      <c r="K138" s="230"/>
      <c r="L138" s="235"/>
      <c r="M138" s="236"/>
      <c r="N138" s="237"/>
      <c r="O138" s="237"/>
      <c r="P138" s="237"/>
      <c r="Q138" s="237"/>
      <c r="R138" s="237"/>
      <c r="S138" s="237"/>
      <c r="T138" s="23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9" t="s">
        <v>133</v>
      </c>
      <c r="AU138" s="239" t="s">
        <v>86</v>
      </c>
      <c r="AV138" s="13" t="s">
        <v>84</v>
      </c>
      <c r="AW138" s="13" t="s">
        <v>32</v>
      </c>
      <c r="AX138" s="13" t="s">
        <v>76</v>
      </c>
      <c r="AY138" s="239" t="s">
        <v>125</v>
      </c>
    </row>
    <row r="139" s="14" customFormat="1">
      <c r="A139" s="14"/>
      <c r="B139" s="240"/>
      <c r="C139" s="241"/>
      <c r="D139" s="231" t="s">
        <v>133</v>
      </c>
      <c r="E139" s="242" t="s">
        <v>1</v>
      </c>
      <c r="F139" s="243" t="s">
        <v>141</v>
      </c>
      <c r="G139" s="241"/>
      <c r="H139" s="244">
        <v>75.599999999999994</v>
      </c>
      <c r="I139" s="245"/>
      <c r="J139" s="241"/>
      <c r="K139" s="241"/>
      <c r="L139" s="246"/>
      <c r="M139" s="247"/>
      <c r="N139" s="248"/>
      <c r="O139" s="248"/>
      <c r="P139" s="248"/>
      <c r="Q139" s="248"/>
      <c r="R139" s="248"/>
      <c r="S139" s="248"/>
      <c r="T139" s="24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0" t="s">
        <v>133</v>
      </c>
      <c r="AU139" s="250" t="s">
        <v>86</v>
      </c>
      <c r="AV139" s="14" t="s">
        <v>86</v>
      </c>
      <c r="AW139" s="14" t="s">
        <v>32</v>
      </c>
      <c r="AX139" s="14" t="s">
        <v>84</v>
      </c>
      <c r="AY139" s="250" t="s">
        <v>125</v>
      </c>
    </row>
    <row r="140" s="2" customFormat="1" ht="37.8" customHeight="1">
      <c r="A140" s="38"/>
      <c r="B140" s="39"/>
      <c r="C140" s="215" t="s">
        <v>142</v>
      </c>
      <c r="D140" s="215" t="s">
        <v>127</v>
      </c>
      <c r="E140" s="216" t="s">
        <v>143</v>
      </c>
      <c r="F140" s="217" t="s">
        <v>144</v>
      </c>
      <c r="G140" s="218" t="s">
        <v>138</v>
      </c>
      <c r="H140" s="219">
        <v>43.200000000000003</v>
      </c>
      <c r="I140" s="220"/>
      <c r="J140" s="221">
        <f>ROUND(I140*H140,2)</f>
        <v>0</v>
      </c>
      <c r="K140" s="222"/>
      <c r="L140" s="44"/>
      <c r="M140" s="223" t="s">
        <v>1</v>
      </c>
      <c r="N140" s="224" t="s">
        <v>41</v>
      </c>
      <c r="O140" s="91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7" t="s">
        <v>131</v>
      </c>
      <c r="AT140" s="227" t="s">
        <v>127</v>
      </c>
      <c r="AU140" s="227" t="s">
        <v>86</v>
      </c>
      <c r="AY140" s="17" t="s">
        <v>125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7" t="s">
        <v>84</v>
      </c>
      <c r="BK140" s="228">
        <f>ROUND(I140*H140,2)</f>
        <v>0</v>
      </c>
      <c r="BL140" s="17" t="s">
        <v>131</v>
      </c>
      <c r="BM140" s="227" t="s">
        <v>145</v>
      </c>
    </row>
    <row r="141" s="13" customFormat="1">
      <c r="A141" s="13"/>
      <c r="B141" s="229"/>
      <c r="C141" s="230"/>
      <c r="D141" s="231" t="s">
        <v>133</v>
      </c>
      <c r="E141" s="232" t="s">
        <v>1</v>
      </c>
      <c r="F141" s="233" t="s">
        <v>146</v>
      </c>
      <c r="G141" s="230"/>
      <c r="H141" s="232" t="s">
        <v>1</v>
      </c>
      <c r="I141" s="234"/>
      <c r="J141" s="230"/>
      <c r="K141" s="230"/>
      <c r="L141" s="235"/>
      <c r="M141" s="236"/>
      <c r="N141" s="237"/>
      <c r="O141" s="237"/>
      <c r="P141" s="237"/>
      <c r="Q141" s="237"/>
      <c r="R141" s="237"/>
      <c r="S141" s="237"/>
      <c r="T141" s="23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9" t="s">
        <v>133</v>
      </c>
      <c r="AU141" s="239" t="s">
        <v>86</v>
      </c>
      <c r="AV141" s="13" t="s">
        <v>84</v>
      </c>
      <c r="AW141" s="13" t="s">
        <v>32</v>
      </c>
      <c r="AX141" s="13" t="s">
        <v>76</v>
      </c>
      <c r="AY141" s="239" t="s">
        <v>125</v>
      </c>
    </row>
    <row r="142" s="14" customFormat="1">
      <c r="A142" s="14"/>
      <c r="B142" s="240"/>
      <c r="C142" s="241"/>
      <c r="D142" s="231" t="s">
        <v>133</v>
      </c>
      <c r="E142" s="242" t="s">
        <v>1</v>
      </c>
      <c r="F142" s="243" t="s">
        <v>147</v>
      </c>
      <c r="G142" s="241"/>
      <c r="H142" s="244">
        <v>43.200000000000003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0" t="s">
        <v>133</v>
      </c>
      <c r="AU142" s="250" t="s">
        <v>86</v>
      </c>
      <c r="AV142" s="14" t="s">
        <v>86</v>
      </c>
      <c r="AW142" s="14" t="s">
        <v>32</v>
      </c>
      <c r="AX142" s="14" t="s">
        <v>84</v>
      </c>
      <c r="AY142" s="250" t="s">
        <v>125</v>
      </c>
    </row>
    <row r="143" s="2" customFormat="1" ht="21.75" customHeight="1">
      <c r="A143" s="38"/>
      <c r="B143" s="39"/>
      <c r="C143" s="215" t="s">
        <v>131</v>
      </c>
      <c r="D143" s="215" t="s">
        <v>127</v>
      </c>
      <c r="E143" s="216" t="s">
        <v>148</v>
      </c>
      <c r="F143" s="217" t="s">
        <v>149</v>
      </c>
      <c r="G143" s="218" t="s">
        <v>130</v>
      </c>
      <c r="H143" s="219">
        <v>226.80000000000001</v>
      </c>
      <c r="I143" s="220"/>
      <c r="J143" s="221">
        <f>ROUND(I143*H143,2)</f>
        <v>0</v>
      </c>
      <c r="K143" s="222"/>
      <c r="L143" s="44"/>
      <c r="M143" s="223" t="s">
        <v>1</v>
      </c>
      <c r="N143" s="224" t="s">
        <v>41</v>
      </c>
      <c r="O143" s="91"/>
      <c r="P143" s="225">
        <f>O143*H143</f>
        <v>0</v>
      </c>
      <c r="Q143" s="225">
        <v>0.00084000000000000003</v>
      </c>
      <c r="R143" s="225">
        <f>Q143*H143</f>
        <v>0.19051200000000002</v>
      </c>
      <c r="S143" s="225">
        <v>0</v>
      </c>
      <c r="T143" s="22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7" t="s">
        <v>131</v>
      </c>
      <c r="AT143" s="227" t="s">
        <v>127</v>
      </c>
      <c r="AU143" s="227" t="s">
        <v>86</v>
      </c>
      <c r="AY143" s="17" t="s">
        <v>125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7" t="s">
        <v>84</v>
      </c>
      <c r="BK143" s="228">
        <f>ROUND(I143*H143,2)</f>
        <v>0</v>
      </c>
      <c r="BL143" s="17" t="s">
        <v>131</v>
      </c>
      <c r="BM143" s="227" t="s">
        <v>150</v>
      </c>
    </row>
    <row r="144" s="13" customFormat="1">
      <c r="A144" s="13"/>
      <c r="B144" s="229"/>
      <c r="C144" s="230"/>
      <c r="D144" s="231" t="s">
        <v>133</v>
      </c>
      <c r="E144" s="232" t="s">
        <v>1</v>
      </c>
      <c r="F144" s="233" t="s">
        <v>140</v>
      </c>
      <c r="G144" s="230"/>
      <c r="H144" s="232" t="s">
        <v>1</v>
      </c>
      <c r="I144" s="234"/>
      <c r="J144" s="230"/>
      <c r="K144" s="230"/>
      <c r="L144" s="235"/>
      <c r="M144" s="236"/>
      <c r="N144" s="237"/>
      <c r="O144" s="237"/>
      <c r="P144" s="237"/>
      <c r="Q144" s="237"/>
      <c r="R144" s="237"/>
      <c r="S144" s="237"/>
      <c r="T144" s="23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9" t="s">
        <v>133</v>
      </c>
      <c r="AU144" s="239" t="s">
        <v>86</v>
      </c>
      <c r="AV144" s="13" t="s">
        <v>84</v>
      </c>
      <c r="AW144" s="13" t="s">
        <v>32</v>
      </c>
      <c r="AX144" s="13" t="s">
        <v>76</v>
      </c>
      <c r="AY144" s="239" t="s">
        <v>125</v>
      </c>
    </row>
    <row r="145" s="14" customFormat="1">
      <c r="A145" s="14"/>
      <c r="B145" s="240"/>
      <c r="C145" s="241"/>
      <c r="D145" s="231" t="s">
        <v>133</v>
      </c>
      <c r="E145" s="242" t="s">
        <v>1</v>
      </c>
      <c r="F145" s="243" t="s">
        <v>151</v>
      </c>
      <c r="G145" s="241"/>
      <c r="H145" s="244">
        <v>226.80000000000001</v>
      </c>
      <c r="I145" s="245"/>
      <c r="J145" s="241"/>
      <c r="K145" s="241"/>
      <c r="L145" s="246"/>
      <c r="M145" s="247"/>
      <c r="N145" s="248"/>
      <c r="O145" s="248"/>
      <c r="P145" s="248"/>
      <c r="Q145" s="248"/>
      <c r="R145" s="248"/>
      <c r="S145" s="248"/>
      <c r="T145" s="24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0" t="s">
        <v>133</v>
      </c>
      <c r="AU145" s="250" t="s">
        <v>86</v>
      </c>
      <c r="AV145" s="14" t="s">
        <v>86</v>
      </c>
      <c r="AW145" s="14" t="s">
        <v>32</v>
      </c>
      <c r="AX145" s="14" t="s">
        <v>84</v>
      </c>
      <c r="AY145" s="250" t="s">
        <v>125</v>
      </c>
    </row>
    <row r="146" s="2" customFormat="1" ht="24.15" customHeight="1">
      <c r="A146" s="38"/>
      <c r="B146" s="39"/>
      <c r="C146" s="215" t="s">
        <v>152</v>
      </c>
      <c r="D146" s="215" t="s">
        <v>127</v>
      </c>
      <c r="E146" s="216" t="s">
        <v>153</v>
      </c>
      <c r="F146" s="217" t="s">
        <v>154</v>
      </c>
      <c r="G146" s="218" t="s">
        <v>130</v>
      </c>
      <c r="H146" s="219">
        <v>226.80000000000001</v>
      </c>
      <c r="I146" s="220"/>
      <c r="J146" s="221">
        <f>ROUND(I146*H146,2)</f>
        <v>0</v>
      </c>
      <c r="K146" s="222"/>
      <c r="L146" s="44"/>
      <c r="M146" s="223" t="s">
        <v>1</v>
      </c>
      <c r="N146" s="224" t="s">
        <v>41</v>
      </c>
      <c r="O146" s="91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7" t="s">
        <v>131</v>
      </c>
      <c r="AT146" s="227" t="s">
        <v>127</v>
      </c>
      <c r="AU146" s="227" t="s">
        <v>86</v>
      </c>
      <c r="AY146" s="17" t="s">
        <v>125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7" t="s">
        <v>84</v>
      </c>
      <c r="BK146" s="228">
        <f>ROUND(I146*H146,2)</f>
        <v>0</v>
      </c>
      <c r="BL146" s="17" t="s">
        <v>131</v>
      </c>
      <c r="BM146" s="227" t="s">
        <v>155</v>
      </c>
    </row>
    <row r="147" s="14" customFormat="1">
      <c r="A147" s="14"/>
      <c r="B147" s="240"/>
      <c r="C147" s="241"/>
      <c r="D147" s="231" t="s">
        <v>133</v>
      </c>
      <c r="E147" s="242" t="s">
        <v>1</v>
      </c>
      <c r="F147" s="243" t="s">
        <v>156</v>
      </c>
      <c r="G147" s="241"/>
      <c r="H147" s="244">
        <v>226.80000000000001</v>
      </c>
      <c r="I147" s="245"/>
      <c r="J147" s="241"/>
      <c r="K147" s="241"/>
      <c r="L147" s="246"/>
      <c r="M147" s="247"/>
      <c r="N147" s="248"/>
      <c r="O147" s="248"/>
      <c r="P147" s="248"/>
      <c r="Q147" s="248"/>
      <c r="R147" s="248"/>
      <c r="S147" s="248"/>
      <c r="T147" s="24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0" t="s">
        <v>133</v>
      </c>
      <c r="AU147" s="250" t="s">
        <v>86</v>
      </c>
      <c r="AV147" s="14" t="s">
        <v>86</v>
      </c>
      <c r="AW147" s="14" t="s">
        <v>32</v>
      </c>
      <c r="AX147" s="14" t="s">
        <v>84</v>
      </c>
      <c r="AY147" s="250" t="s">
        <v>125</v>
      </c>
    </row>
    <row r="148" s="2" customFormat="1" ht="24.15" customHeight="1">
      <c r="A148" s="38"/>
      <c r="B148" s="39"/>
      <c r="C148" s="215" t="s">
        <v>157</v>
      </c>
      <c r="D148" s="215" t="s">
        <v>127</v>
      </c>
      <c r="E148" s="216" t="s">
        <v>158</v>
      </c>
      <c r="F148" s="217" t="s">
        <v>159</v>
      </c>
      <c r="G148" s="218" t="s">
        <v>138</v>
      </c>
      <c r="H148" s="219">
        <v>118.8</v>
      </c>
      <c r="I148" s="220"/>
      <c r="J148" s="221">
        <f>ROUND(I148*H148,2)</f>
        <v>0</v>
      </c>
      <c r="K148" s="222"/>
      <c r="L148" s="44"/>
      <c r="M148" s="223" t="s">
        <v>1</v>
      </c>
      <c r="N148" s="224" t="s">
        <v>41</v>
      </c>
      <c r="O148" s="91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7" t="s">
        <v>131</v>
      </c>
      <c r="AT148" s="227" t="s">
        <v>127</v>
      </c>
      <c r="AU148" s="227" t="s">
        <v>86</v>
      </c>
      <c r="AY148" s="17" t="s">
        <v>125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7" t="s">
        <v>84</v>
      </c>
      <c r="BK148" s="228">
        <f>ROUND(I148*H148,2)</f>
        <v>0</v>
      </c>
      <c r="BL148" s="17" t="s">
        <v>131</v>
      </c>
      <c r="BM148" s="227" t="s">
        <v>160</v>
      </c>
    </row>
    <row r="149" s="14" customFormat="1">
      <c r="A149" s="14"/>
      <c r="B149" s="240"/>
      <c r="C149" s="241"/>
      <c r="D149" s="231" t="s">
        <v>133</v>
      </c>
      <c r="E149" s="242" t="s">
        <v>1</v>
      </c>
      <c r="F149" s="243" t="s">
        <v>161</v>
      </c>
      <c r="G149" s="241"/>
      <c r="H149" s="244">
        <v>118.8</v>
      </c>
      <c r="I149" s="245"/>
      <c r="J149" s="241"/>
      <c r="K149" s="241"/>
      <c r="L149" s="246"/>
      <c r="M149" s="247"/>
      <c r="N149" s="248"/>
      <c r="O149" s="248"/>
      <c r="P149" s="248"/>
      <c r="Q149" s="248"/>
      <c r="R149" s="248"/>
      <c r="S149" s="248"/>
      <c r="T149" s="24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0" t="s">
        <v>133</v>
      </c>
      <c r="AU149" s="250" t="s">
        <v>86</v>
      </c>
      <c r="AV149" s="14" t="s">
        <v>86</v>
      </c>
      <c r="AW149" s="14" t="s">
        <v>32</v>
      </c>
      <c r="AX149" s="14" t="s">
        <v>84</v>
      </c>
      <c r="AY149" s="250" t="s">
        <v>125</v>
      </c>
    </row>
    <row r="150" s="2" customFormat="1" ht="24.15" customHeight="1">
      <c r="A150" s="38"/>
      <c r="B150" s="39"/>
      <c r="C150" s="215" t="s">
        <v>162</v>
      </c>
      <c r="D150" s="215" t="s">
        <v>127</v>
      </c>
      <c r="E150" s="216" t="s">
        <v>163</v>
      </c>
      <c r="F150" s="217" t="s">
        <v>164</v>
      </c>
      <c r="G150" s="218" t="s">
        <v>138</v>
      </c>
      <c r="H150" s="219">
        <v>73.349999999999994</v>
      </c>
      <c r="I150" s="220"/>
      <c r="J150" s="221">
        <f>ROUND(I150*H150,2)</f>
        <v>0</v>
      </c>
      <c r="K150" s="222"/>
      <c r="L150" s="44"/>
      <c r="M150" s="223" t="s">
        <v>1</v>
      </c>
      <c r="N150" s="224" t="s">
        <v>41</v>
      </c>
      <c r="O150" s="91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7" t="s">
        <v>131</v>
      </c>
      <c r="AT150" s="227" t="s">
        <v>127</v>
      </c>
      <c r="AU150" s="227" t="s">
        <v>86</v>
      </c>
      <c r="AY150" s="17" t="s">
        <v>125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7" t="s">
        <v>84</v>
      </c>
      <c r="BK150" s="228">
        <f>ROUND(I150*H150,2)</f>
        <v>0</v>
      </c>
      <c r="BL150" s="17" t="s">
        <v>131</v>
      </c>
      <c r="BM150" s="227" t="s">
        <v>165</v>
      </c>
    </row>
    <row r="151" s="13" customFormat="1">
      <c r="A151" s="13"/>
      <c r="B151" s="229"/>
      <c r="C151" s="230"/>
      <c r="D151" s="231" t="s">
        <v>133</v>
      </c>
      <c r="E151" s="232" t="s">
        <v>1</v>
      </c>
      <c r="F151" s="233" t="s">
        <v>166</v>
      </c>
      <c r="G151" s="230"/>
      <c r="H151" s="232" t="s">
        <v>1</v>
      </c>
      <c r="I151" s="234"/>
      <c r="J151" s="230"/>
      <c r="K151" s="230"/>
      <c r="L151" s="235"/>
      <c r="M151" s="236"/>
      <c r="N151" s="237"/>
      <c r="O151" s="237"/>
      <c r="P151" s="237"/>
      <c r="Q151" s="237"/>
      <c r="R151" s="237"/>
      <c r="S151" s="237"/>
      <c r="T151" s="23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9" t="s">
        <v>133</v>
      </c>
      <c r="AU151" s="239" t="s">
        <v>86</v>
      </c>
      <c r="AV151" s="13" t="s">
        <v>84</v>
      </c>
      <c r="AW151" s="13" t="s">
        <v>32</v>
      </c>
      <c r="AX151" s="13" t="s">
        <v>76</v>
      </c>
      <c r="AY151" s="239" t="s">
        <v>125</v>
      </c>
    </row>
    <row r="152" s="14" customFormat="1">
      <c r="A152" s="14"/>
      <c r="B152" s="240"/>
      <c r="C152" s="241"/>
      <c r="D152" s="231" t="s">
        <v>133</v>
      </c>
      <c r="E152" s="242" t="s">
        <v>1</v>
      </c>
      <c r="F152" s="243" t="s">
        <v>167</v>
      </c>
      <c r="G152" s="241"/>
      <c r="H152" s="244">
        <v>73.349999999999994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0" t="s">
        <v>133</v>
      </c>
      <c r="AU152" s="250" t="s">
        <v>86</v>
      </c>
      <c r="AV152" s="14" t="s">
        <v>86</v>
      </c>
      <c r="AW152" s="14" t="s">
        <v>32</v>
      </c>
      <c r="AX152" s="14" t="s">
        <v>84</v>
      </c>
      <c r="AY152" s="250" t="s">
        <v>125</v>
      </c>
    </row>
    <row r="153" s="2" customFormat="1" ht="24.15" customHeight="1">
      <c r="A153" s="38"/>
      <c r="B153" s="39"/>
      <c r="C153" s="215" t="s">
        <v>168</v>
      </c>
      <c r="D153" s="215" t="s">
        <v>127</v>
      </c>
      <c r="E153" s="216" t="s">
        <v>169</v>
      </c>
      <c r="F153" s="217" t="s">
        <v>170</v>
      </c>
      <c r="G153" s="218" t="s">
        <v>138</v>
      </c>
      <c r="H153" s="219">
        <v>73.349999999999994</v>
      </c>
      <c r="I153" s="220"/>
      <c r="J153" s="221">
        <f>ROUND(I153*H153,2)</f>
        <v>0</v>
      </c>
      <c r="K153" s="222"/>
      <c r="L153" s="44"/>
      <c r="M153" s="223" t="s">
        <v>1</v>
      </c>
      <c r="N153" s="224" t="s">
        <v>41</v>
      </c>
      <c r="O153" s="91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7" t="s">
        <v>131</v>
      </c>
      <c r="AT153" s="227" t="s">
        <v>127</v>
      </c>
      <c r="AU153" s="227" t="s">
        <v>86</v>
      </c>
      <c r="AY153" s="17" t="s">
        <v>125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7" t="s">
        <v>84</v>
      </c>
      <c r="BK153" s="228">
        <f>ROUND(I153*H153,2)</f>
        <v>0</v>
      </c>
      <c r="BL153" s="17" t="s">
        <v>131</v>
      </c>
      <c r="BM153" s="227" t="s">
        <v>171</v>
      </c>
    </row>
    <row r="154" s="14" customFormat="1">
      <c r="A154" s="14"/>
      <c r="B154" s="240"/>
      <c r="C154" s="241"/>
      <c r="D154" s="231" t="s">
        <v>133</v>
      </c>
      <c r="E154" s="242" t="s">
        <v>1</v>
      </c>
      <c r="F154" s="243" t="s">
        <v>172</v>
      </c>
      <c r="G154" s="241"/>
      <c r="H154" s="244">
        <v>73.349999999999994</v>
      </c>
      <c r="I154" s="245"/>
      <c r="J154" s="241"/>
      <c r="K154" s="241"/>
      <c r="L154" s="246"/>
      <c r="M154" s="247"/>
      <c r="N154" s="248"/>
      <c r="O154" s="248"/>
      <c r="P154" s="248"/>
      <c r="Q154" s="248"/>
      <c r="R154" s="248"/>
      <c r="S154" s="248"/>
      <c r="T154" s="24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0" t="s">
        <v>133</v>
      </c>
      <c r="AU154" s="250" t="s">
        <v>86</v>
      </c>
      <c r="AV154" s="14" t="s">
        <v>86</v>
      </c>
      <c r="AW154" s="14" t="s">
        <v>32</v>
      </c>
      <c r="AX154" s="14" t="s">
        <v>84</v>
      </c>
      <c r="AY154" s="250" t="s">
        <v>125</v>
      </c>
    </row>
    <row r="155" s="2" customFormat="1" ht="24.15" customHeight="1">
      <c r="A155" s="38"/>
      <c r="B155" s="39"/>
      <c r="C155" s="215" t="s">
        <v>173</v>
      </c>
      <c r="D155" s="215" t="s">
        <v>127</v>
      </c>
      <c r="E155" s="216" t="s">
        <v>174</v>
      </c>
      <c r="F155" s="217" t="s">
        <v>175</v>
      </c>
      <c r="G155" s="218" t="s">
        <v>138</v>
      </c>
      <c r="H155" s="219">
        <v>45.450000000000003</v>
      </c>
      <c r="I155" s="220"/>
      <c r="J155" s="221">
        <f>ROUND(I155*H155,2)</f>
        <v>0</v>
      </c>
      <c r="K155" s="222"/>
      <c r="L155" s="44"/>
      <c r="M155" s="223" t="s">
        <v>1</v>
      </c>
      <c r="N155" s="224" t="s">
        <v>41</v>
      </c>
      <c r="O155" s="91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7" t="s">
        <v>131</v>
      </c>
      <c r="AT155" s="227" t="s">
        <v>127</v>
      </c>
      <c r="AU155" s="227" t="s">
        <v>86</v>
      </c>
      <c r="AY155" s="17" t="s">
        <v>125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7" t="s">
        <v>84</v>
      </c>
      <c r="BK155" s="228">
        <f>ROUND(I155*H155,2)</f>
        <v>0</v>
      </c>
      <c r="BL155" s="17" t="s">
        <v>131</v>
      </c>
      <c r="BM155" s="227" t="s">
        <v>176</v>
      </c>
    </row>
    <row r="156" s="13" customFormat="1">
      <c r="A156" s="13"/>
      <c r="B156" s="229"/>
      <c r="C156" s="230"/>
      <c r="D156" s="231" t="s">
        <v>133</v>
      </c>
      <c r="E156" s="232" t="s">
        <v>1</v>
      </c>
      <c r="F156" s="233" t="s">
        <v>177</v>
      </c>
      <c r="G156" s="230"/>
      <c r="H156" s="232" t="s">
        <v>1</v>
      </c>
      <c r="I156" s="234"/>
      <c r="J156" s="230"/>
      <c r="K156" s="230"/>
      <c r="L156" s="235"/>
      <c r="M156" s="236"/>
      <c r="N156" s="237"/>
      <c r="O156" s="237"/>
      <c r="P156" s="237"/>
      <c r="Q156" s="237"/>
      <c r="R156" s="237"/>
      <c r="S156" s="237"/>
      <c r="T156" s="23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9" t="s">
        <v>133</v>
      </c>
      <c r="AU156" s="239" t="s">
        <v>86</v>
      </c>
      <c r="AV156" s="13" t="s">
        <v>84</v>
      </c>
      <c r="AW156" s="13" t="s">
        <v>32</v>
      </c>
      <c r="AX156" s="13" t="s">
        <v>76</v>
      </c>
      <c r="AY156" s="239" t="s">
        <v>125</v>
      </c>
    </row>
    <row r="157" s="14" customFormat="1">
      <c r="A157" s="14"/>
      <c r="B157" s="240"/>
      <c r="C157" s="241"/>
      <c r="D157" s="231" t="s">
        <v>133</v>
      </c>
      <c r="E157" s="242" t="s">
        <v>1</v>
      </c>
      <c r="F157" s="243" t="s">
        <v>178</v>
      </c>
      <c r="G157" s="241"/>
      <c r="H157" s="244">
        <v>22.050000000000001</v>
      </c>
      <c r="I157" s="245"/>
      <c r="J157" s="241"/>
      <c r="K157" s="241"/>
      <c r="L157" s="246"/>
      <c r="M157" s="247"/>
      <c r="N157" s="248"/>
      <c r="O157" s="248"/>
      <c r="P157" s="248"/>
      <c r="Q157" s="248"/>
      <c r="R157" s="248"/>
      <c r="S157" s="248"/>
      <c r="T157" s="24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0" t="s">
        <v>133</v>
      </c>
      <c r="AU157" s="250" t="s">
        <v>86</v>
      </c>
      <c r="AV157" s="14" t="s">
        <v>86</v>
      </c>
      <c r="AW157" s="14" t="s">
        <v>32</v>
      </c>
      <c r="AX157" s="14" t="s">
        <v>76</v>
      </c>
      <c r="AY157" s="250" t="s">
        <v>125</v>
      </c>
    </row>
    <row r="158" s="14" customFormat="1">
      <c r="A158" s="14"/>
      <c r="B158" s="240"/>
      <c r="C158" s="241"/>
      <c r="D158" s="231" t="s">
        <v>133</v>
      </c>
      <c r="E158" s="242" t="s">
        <v>1</v>
      </c>
      <c r="F158" s="243" t="s">
        <v>179</v>
      </c>
      <c r="G158" s="241"/>
      <c r="H158" s="244">
        <v>23.399999999999999</v>
      </c>
      <c r="I158" s="245"/>
      <c r="J158" s="241"/>
      <c r="K158" s="241"/>
      <c r="L158" s="246"/>
      <c r="M158" s="247"/>
      <c r="N158" s="248"/>
      <c r="O158" s="248"/>
      <c r="P158" s="248"/>
      <c r="Q158" s="248"/>
      <c r="R158" s="248"/>
      <c r="S158" s="248"/>
      <c r="T158" s="24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0" t="s">
        <v>133</v>
      </c>
      <c r="AU158" s="250" t="s">
        <v>86</v>
      </c>
      <c r="AV158" s="14" t="s">
        <v>86</v>
      </c>
      <c r="AW158" s="14" t="s">
        <v>32</v>
      </c>
      <c r="AX158" s="14" t="s">
        <v>76</v>
      </c>
      <c r="AY158" s="250" t="s">
        <v>125</v>
      </c>
    </row>
    <row r="159" s="2" customFormat="1" ht="24.15" customHeight="1">
      <c r="A159" s="38"/>
      <c r="B159" s="39"/>
      <c r="C159" s="215" t="s">
        <v>180</v>
      </c>
      <c r="D159" s="215" t="s">
        <v>127</v>
      </c>
      <c r="E159" s="216" t="s">
        <v>181</v>
      </c>
      <c r="F159" s="217" t="s">
        <v>182</v>
      </c>
      <c r="G159" s="218" t="s">
        <v>138</v>
      </c>
      <c r="H159" s="219">
        <v>41.850000000000001</v>
      </c>
      <c r="I159" s="220"/>
      <c r="J159" s="221">
        <f>ROUND(I159*H159,2)</f>
        <v>0</v>
      </c>
      <c r="K159" s="222"/>
      <c r="L159" s="44"/>
      <c r="M159" s="223" t="s">
        <v>1</v>
      </c>
      <c r="N159" s="224" t="s">
        <v>41</v>
      </c>
      <c r="O159" s="91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7" t="s">
        <v>131</v>
      </c>
      <c r="AT159" s="227" t="s">
        <v>127</v>
      </c>
      <c r="AU159" s="227" t="s">
        <v>86</v>
      </c>
      <c r="AY159" s="17" t="s">
        <v>125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7" t="s">
        <v>84</v>
      </c>
      <c r="BK159" s="228">
        <f>ROUND(I159*H159,2)</f>
        <v>0</v>
      </c>
      <c r="BL159" s="17" t="s">
        <v>131</v>
      </c>
      <c r="BM159" s="227" t="s">
        <v>183</v>
      </c>
    </row>
    <row r="160" s="13" customFormat="1">
      <c r="A160" s="13"/>
      <c r="B160" s="229"/>
      <c r="C160" s="230"/>
      <c r="D160" s="231" t="s">
        <v>133</v>
      </c>
      <c r="E160" s="232" t="s">
        <v>1</v>
      </c>
      <c r="F160" s="233" t="s">
        <v>140</v>
      </c>
      <c r="G160" s="230"/>
      <c r="H160" s="232" t="s">
        <v>1</v>
      </c>
      <c r="I160" s="234"/>
      <c r="J160" s="230"/>
      <c r="K160" s="230"/>
      <c r="L160" s="235"/>
      <c r="M160" s="236"/>
      <c r="N160" s="237"/>
      <c r="O160" s="237"/>
      <c r="P160" s="237"/>
      <c r="Q160" s="237"/>
      <c r="R160" s="237"/>
      <c r="S160" s="237"/>
      <c r="T160" s="23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9" t="s">
        <v>133</v>
      </c>
      <c r="AU160" s="239" t="s">
        <v>86</v>
      </c>
      <c r="AV160" s="13" t="s">
        <v>84</v>
      </c>
      <c r="AW160" s="13" t="s">
        <v>32</v>
      </c>
      <c r="AX160" s="13" t="s">
        <v>76</v>
      </c>
      <c r="AY160" s="239" t="s">
        <v>125</v>
      </c>
    </row>
    <row r="161" s="14" customFormat="1">
      <c r="A161" s="14"/>
      <c r="B161" s="240"/>
      <c r="C161" s="241"/>
      <c r="D161" s="231" t="s">
        <v>133</v>
      </c>
      <c r="E161" s="242" t="s">
        <v>1</v>
      </c>
      <c r="F161" s="243" t="s">
        <v>184</v>
      </c>
      <c r="G161" s="241"/>
      <c r="H161" s="244">
        <v>41.850000000000001</v>
      </c>
      <c r="I161" s="245"/>
      <c r="J161" s="241"/>
      <c r="K161" s="241"/>
      <c r="L161" s="246"/>
      <c r="M161" s="247"/>
      <c r="N161" s="248"/>
      <c r="O161" s="248"/>
      <c r="P161" s="248"/>
      <c r="Q161" s="248"/>
      <c r="R161" s="248"/>
      <c r="S161" s="248"/>
      <c r="T161" s="24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0" t="s">
        <v>133</v>
      </c>
      <c r="AU161" s="250" t="s">
        <v>86</v>
      </c>
      <c r="AV161" s="14" t="s">
        <v>86</v>
      </c>
      <c r="AW161" s="14" t="s">
        <v>32</v>
      </c>
      <c r="AX161" s="14" t="s">
        <v>84</v>
      </c>
      <c r="AY161" s="250" t="s">
        <v>125</v>
      </c>
    </row>
    <row r="162" s="2" customFormat="1" ht="16.5" customHeight="1">
      <c r="A162" s="38"/>
      <c r="B162" s="39"/>
      <c r="C162" s="251" t="s">
        <v>185</v>
      </c>
      <c r="D162" s="251" t="s">
        <v>186</v>
      </c>
      <c r="E162" s="252" t="s">
        <v>187</v>
      </c>
      <c r="F162" s="253" t="s">
        <v>188</v>
      </c>
      <c r="G162" s="254" t="s">
        <v>189</v>
      </c>
      <c r="H162" s="255">
        <v>83.700000000000003</v>
      </c>
      <c r="I162" s="256"/>
      <c r="J162" s="257">
        <f>ROUND(I162*H162,2)</f>
        <v>0</v>
      </c>
      <c r="K162" s="258"/>
      <c r="L162" s="259"/>
      <c r="M162" s="260" t="s">
        <v>1</v>
      </c>
      <c r="N162" s="261" t="s">
        <v>41</v>
      </c>
      <c r="O162" s="91"/>
      <c r="P162" s="225">
        <f>O162*H162</f>
        <v>0</v>
      </c>
      <c r="Q162" s="225">
        <v>1</v>
      </c>
      <c r="R162" s="225">
        <f>Q162*H162</f>
        <v>83.700000000000003</v>
      </c>
      <c r="S162" s="225">
        <v>0</v>
      </c>
      <c r="T162" s="22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7" t="s">
        <v>168</v>
      </c>
      <c r="AT162" s="227" t="s">
        <v>186</v>
      </c>
      <c r="AU162" s="227" t="s">
        <v>86</v>
      </c>
      <c r="AY162" s="17" t="s">
        <v>125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7" t="s">
        <v>84</v>
      </c>
      <c r="BK162" s="228">
        <f>ROUND(I162*H162,2)</f>
        <v>0</v>
      </c>
      <c r="BL162" s="17" t="s">
        <v>131</v>
      </c>
      <c r="BM162" s="227" t="s">
        <v>190</v>
      </c>
    </row>
    <row r="163" s="14" customFormat="1">
      <c r="A163" s="14"/>
      <c r="B163" s="240"/>
      <c r="C163" s="241"/>
      <c r="D163" s="231" t="s">
        <v>133</v>
      </c>
      <c r="E163" s="242" t="s">
        <v>1</v>
      </c>
      <c r="F163" s="243" t="s">
        <v>191</v>
      </c>
      <c r="G163" s="241"/>
      <c r="H163" s="244">
        <v>41.850000000000001</v>
      </c>
      <c r="I163" s="245"/>
      <c r="J163" s="241"/>
      <c r="K163" s="241"/>
      <c r="L163" s="246"/>
      <c r="M163" s="247"/>
      <c r="N163" s="248"/>
      <c r="O163" s="248"/>
      <c r="P163" s="248"/>
      <c r="Q163" s="248"/>
      <c r="R163" s="248"/>
      <c r="S163" s="248"/>
      <c r="T163" s="24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0" t="s">
        <v>133</v>
      </c>
      <c r="AU163" s="250" t="s">
        <v>86</v>
      </c>
      <c r="AV163" s="14" t="s">
        <v>86</v>
      </c>
      <c r="AW163" s="14" t="s">
        <v>32</v>
      </c>
      <c r="AX163" s="14" t="s">
        <v>84</v>
      </c>
      <c r="AY163" s="250" t="s">
        <v>125</v>
      </c>
    </row>
    <row r="164" s="14" customFormat="1">
      <c r="A164" s="14"/>
      <c r="B164" s="240"/>
      <c r="C164" s="241"/>
      <c r="D164" s="231" t="s">
        <v>133</v>
      </c>
      <c r="E164" s="241"/>
      <c r="F164" s="243" t="s">
        <v>192</v>
      </c>
      <c r="G164" s="241"/>
      <c r="H164" s="244">
        <v>83.700000000000003</v>
      </c>
      <c r="I164" s="245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0" t="s">
        <v>133</v>
      </c>
      <c r="AU164" s="250" t="s">
        <v>86</v>
      </c>
      <c r="AV164" s="14" t="s">
        <v>86</v>
      </c>
      <c r="AW164" s="14" t="s">
        <v>4</v>
      </c>
      <c r="AX164" s="14" t="s">
        <v>84</v>
      </c>
      <c r="AY164" s="250" t="s">
        <v>125</v>
      </c>
    </row>
    <row r="165" s="2" customFormat="1" ht="37.8" customHeight="1">
      <c r="A165" s="38"/>
      <c r="B165" s="39"/>
      <c r="C165" s="215" t="s">
        <v>8</v>
      </c>
      <c r="D165" s="215" t="s">
        <v>127</v>
      </c>
      <c r="E165" s="216" t="s">
        <v>193</v>
      </c>
      <c r="F165" s="217" t="s">
        <v>194</v>
      </c>
      <c r="G165" s="218" t="s">
        <v>130</v>
      </c>
      <c r="H165" s="219">
        <v>60</v>
      </c>
      <c r="I165" s="220"/>
      <c r="J165" s="221">
        <f>ROUND(I165*H165,2)</f>
        <v>0</v>
      </c>
      <c r="K165" s="222"/>
      <c r="L165" s="44"/>
      <c r="M165" s="223" t="s">
        <v>1</v>
      </c>
      <c r="N165" s="224" t="s">
        <v>41</v>
      </c>
      <c r="O165" s="91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7" t="s">
        <v>131</v>
      </c>
      <c r="AT165" s="227" t="s">
        <v>127</v>
      </c>
      <c r="AU165" s="227" t="s">
        <v>86</v>
      </c>
      <c r="AY165" s="17" t="s">
        <v>125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7" t="s">
        <v>84</v>
      </c>
      <c r="BK165" s="228">
        <f>ROUND(I165*H165,2)</f>
        <v>0</v>
      </c>
      <c r="BL165" s="17" t="s">
        <v>131</v>
      </c>
      <c r="BM165" s="227" t="s">
        <v>195</v>
      </c>
    </row>
    <row r="166" s="14" customFormat="1">
      <c r="A166" s="14"/>
      <c r="B166" s="240"/>
      <c r="C166" s="241"/>
      <c r="D166" s="231" t="s">
        <v>133</v>
      </c>
      <c r="E166" s="242" t="s">
        <v>1</v>
      </c>
      <c r="F166" s="243" t="s">
        <v>196</v>
      </c>
      <c r="G166" s="241"/>
      <c r="H166" s="244">
        <v>60</v>
      </c>
      <c r="I166" s="245"/>
      <c r="J166" s="241"/>
      <c r="K166" s="241"/>
      <c r="L166" s="246"/>
      <c r="M166" s="247"/>
      <c r="N166" s="248"/>
      <c r="O166" s="248"/>
      <c r="P166" s="248"/>
      <c r="Q166" s="248"/>
      <c r="R166" s="248"/>
      <c r="S166" s="248"/>
      <c r="T166" s="24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0" t="s">
        <v>133</v>
      </c>
      <c r="AU166" s="250" t="s">
        <v>86</v>
      </c>
      <c r="AV166" s="14" t="s">
        <v>86</v>
      </c>
      <c r="AW166" s="14" t="s">
        <v>32</v>
      </c>
      <c r="AX166" s="14" t="s">
        <v>84</v>
      </c>
      <c r="AY166" s="250" t="s">
        <v>125</v>
      </c>
    </row>
    <row r="167" s="2" customFormat="1" ht="24.15" customHeight="1">
      <c r="A167" s="38"/>
      <c r="B167" s="39"/>
      <c r="C167" s="215" t="s">
        <v>197</v>
      </c>
      <c r="D167" s="215" t="s">
        <v>127</v>
      </c>
      <c r="E167" s="216" t="s">
        <v>198</v>
      </c>
      <c r="F167" s="217" t="s">
        <v>199</v>
      </c>
      <c r="G167" s="218" t="s">
        <v>130</v>
      </c>
      <c r="H167" s="219">
        <v>30</v>
      </c>
      <c r="I167" s="220"/>
      <c r="J167" s="221">
        <f>ROUND(I167*H167,2)</f>
        <v>0</v>
      </c>
      <c r="K167" s="222"/>
      <c r="L167" s="44"/>
      <c r="M167" s="223" t="s">
        <v>1</v>
      </c>
      <c r="N167" s="224" t="s">
        <v>41</v>
      </c>
      <c r="O167" s="91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7" t="s">
        <v>131</v>
      </c>
      <c r="AT167" s="227" t="s">
        <v>127</v>
      </c>
      <c r="AU167" s="227" t="s">
        <v>86</v>
      </c>
      <c r="AY167" s="17" t="s">
        <v>125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7" t="s">
        <v>84</v>
      </c>
      <c r="BK167" s="228">
        <f>ROUND(I167*H167,2)</f>
        <v>0</v>
      </c>
      <c r="BL167" s="17" t="s">
        <v>131</v>
      </c>
      <c r="BM167" s="227" t="s">
        <v>200</v>
      </c>
    </row>
    <row r="168" s="14" customFormat="1">
      <c r="A168" s="14"/>
      <c r="B168" s="240"/>
      <c r="C168" s="241"/>
      <c r="D168" s="231" t="s">
        <v>133</v>
      </c>
      <c r="E168" s="242" t="s">
        <v>1</v>
      </c>
      <c r="F168" s="243" t="s">
        <v>201</v>
      </c>
      <c r="G168" s="241"/>
      <c r="H168" s="244">
        <v>30</v>
      </c>
      <c r="I168" s="245"/>
      <c r="J168" s="241"/>
      <c r="K168" s="241"/>
      <c r="L168" s="246"/>
      <c r="M168" s="247"/>
      <c r="N168" s="248"/>
      <c r="O168" s="248"/>
      <c r="P168" s="248"/>
      <c r="Q168" s="248"/>
      <c r="R168" s="248"/>
      <c r="S168" s="248"/>
      <c r="T168" s="24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0" t="s">
        <v>133</v>
      </c>
      <c r="AU168" s="250" t="s">
        <v>86</v>
      </c>
      <c r="AV168" s="14" t="s">
        <v>86</v>
      </c>
      <c r="AW168" s="14" t="s">
        <v>32</v>
      </c>
      <c r="AX168" s="14" t="s">
        <v>84</v>
      </c>
      <c r="AY168" s="250" t="s">
        <v>125</v>
      </c>
    </row>
    <row r="169" s="2" customFormat="1" ht="16.5" customHeight="1">
      <c r="A169" s="38"/>
      <c r="B169" s="39"/>
      <c r="C169" s="251" t="s">
        <v>202</v>
      </c>
      <c r="D169" s="251" t="s">
        <v>186</v>
      </c>
      <c r="E169" s="252" t="s">
        <v>203</v>
      </c>
      <c r="F169" s="253" t="s">
        <v>204</v>
      </c>
      <c r="G169" s="254" t="s">
        <v>205</v>
      </c>
      <c r="H169" s="255">
        <v>0.76200000000000001</v>
      </c>
      <c r="I169" s="256"/>
      <c r="J169" s="257">
        <f>ROUND(I169*H169,2)</f>
        <v>0</v>
      </c>
      <c r="K169" s="258"/>
      <c r="L169" s="259"/>
      <c r="M169" s="260" t="s">
        <v>1</v>
      </c>
      <c r="N169" s="261" t="s">
        <v>41</v>
      </c>
      <c r="O169" s="91"/>
      <c r="P169" s="225">
        <f>O169*H169</f>
        <v>0</v>
      </c>
      <c r="Q169" s="225">
        <v>0.001</v>
      </c>
      <c r="R169" s="225">
        <f>Q169*H169</f>
        <v>0.00076199999999999998</v>
      </c>
      <c r="S169" s="225">
        <v>0</v>
      </c>
      <c r="T169" s="22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7" t="s">
        <v>168</v>
      </c>
      <c r="AT169" s="227" t="s">
        <v>186</v>
      </c>
      <c r="AU169" s="227" t="s">
        <v>86</v>
      </c>
      <c r="AY169" s="17" t="s">
        <v>125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7" t="s">
        <v>84</v>
      </c>
      <c r="BK169" s="228">
        <f>ROUND(I169*H169,2)</f>
        <v>0</v>
      </c>
      <c r="BL169" s="17" t="s">
        <v>131</v>
      </c>
      <c r="BM169" s="227" t="s">
        <v>206</v>
      </c>
    </row>
    <row r="170" s="14" customFormat="1">
      <c r="A170" s="14"/>
      <c r="B170" s="240"/>
      <c r="C170" s="241"/>
      <c r="D170" s="231" t="s">
        <v>133</v>
      </c>
      <c r="E170" s="241"/>
      <c r="F170" s="243" t="s">
        <v>207</v>
      </c>
      <c r="G170" s="241"/>
      <c r="H170" s="244">
        <v>0.76200000000000001</v>
      </c>
      <c r="I170" s="245"/>
      <c r="J170" s="241"/>
      <c r="K170" s="241"/>
      <c r="L170" s="246"/>
      <c r="M170" s="247"/>
      <c r="N170" s="248"/>
      <c r="O170" s="248"/>
      <c r="P170" s="248"/>
      <c r="Q170" s="248"/>
      <c r="R170" s="248"/>
      <c r="S170" s="248"/>
      <c r="T170" s="24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0" t="s">
        <v>133</v>
      </c>
      <c r="AU170" s="250" t="s">
        <v>86</v>
      </c>
      <c r="AV170" s="14" t="s">
        <v>86</v>
      </c>
      <c r="AW170" s="14" t="s">
        <v>4</v>
      </c>
      <c r="AX170" s="14" t="s">
        <v>84</v>
      </c>
      <c r="AY170" s="250" t="s">
        <v>125</v>
      </c>
    </row>
    <row r="171" s="12" customFormat="1" ht="22.8" customHeight="1">
      <c r="A171" s="12"/>
      <c r="B171" s="199"/>
      <c r="C171" s="200"/>
      <c r="D171" s="201" t="s">
        <v>75</v>
      </c>
      <c r="E171" s="213" t="s">
        <v>86</v>
      </c>
      <c r="F171" s="213" t="s">
        <v>208</v>
      </c>
      <c r="G171" s="200"/>
      <c r="H171" s="200"/>
      <c r="I171" s="203"/>
      <c r="J171" s="214">
        <f>BK171</f>
        <v>0</v>
      </c>
      <c r="K171" s="200"/>
      <c r="L171" s="205"/>
      <c r="M171" s="206"/>
      <c r="N171" s="207"/>
      <c r="O171" s="207"/>
      <c r="P171" s="208">
        <f>SUM(P172:P175)</f>
        <v>0</v>
      </c>
      <c r="Q171" s="207"/>
      <c r="R171" s="208">
        <f>SUM(R172:R175)</f>
        <v>1.42641434</v>
      </c>
      <c r="S171" s="207"/>
      <c r="T171" s="209">
        <f>SUM(T172:T175)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0" t="s">
        <v>84</v>
      </c>
      <c r="AT171" s="211" t="s">
        <v>75</v>
      </c>
      <c r="AU171" s="211" t="s">
        <v>84</v>
      </c>
      <c r="AY171" s="210" t="s">
        <v>125</v>
      </c>
      <c r="BK171" s="212">
        <f>SUM(BK172:BK175)</f>
        <v>0</v>
      </c>
    </row>
    <row r="172" s="2" customFormat="1" ht="24.15" customHeight="1">
      <c r="A172" s="38"/>
      <c r="B172" s="39"/>
      <c r="C172" s="215" t="s">
        <v>209</v>
      </c>
      <c r="D172" s="215" t="s">
        <v>127</v>
      </c>
      <c r="E172" s="216" t="s">
        <v>210</v>
      </c>
      <c r="F172" s="217" t="s">
        <v>211</v>
      </c>
      <c r="G172" s="218" t="s">
        <v>189</v>
      </c>
      <c r="H172" s="219">
        <v>0.69099999999999995</v>
      </c>
      <c r="I172" s="220"/>
      <c r="J172" s="221">
        <f>ROUND(I172*H172,2)</f>
        <v>0</v>
      </c>
      <c r="K172" s="222"/>
      <c r="L172" s="44"/>
      <c r="M172" s="223" t="s">
        <v>1</v>
      </c>
      <c r="N172" s="224" t="s">
        <v>41</v>
      </c>
      <c r="O172" s="91"/>
      <c r="P172" s="225">
        <f>O172*H172</f>
        <v>0</v>
      </c>
      <c r="Q172" s="225">
        <v>1.0597399999999999</v>
      </c>
      <c r="R172" s="225">
        <f>Q172*H172</f>
        <v>0.73228033999999986</v>
      </c>
      <c r="S172" s="225">
        <v>0</v>
      </c>
      <c r="T172" s="22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7" t="s">
        <v>131</v>
      </c>
      <c r="AT172" s="227" t="s">
        <v>127</v>
      </c>
      <c r="AU172" s="227" t="s">
        <v>86</v>
      </c>
      <c r="AY172" s="17" t="s">
        <v>125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7" t="s">
        <v>84</v>
      </c>
      <c r="BK172" s="228">
        <f>ROUND(I172*H172,2)</f>
        <v>0</v>
      </c>
      <c r="BL172" s="17" t="s">
        <v>131</v>
      </c>
      <c r="BM172" s="227" t="s">
        <v>212</v>
      </c>
    </row>
    <row r="173" s="2" customFormat="1" ht="24.15" customHeight="1">
      <c r="A173" s="38"/>
      <c r="B173" s="39"/>
      <c r="C173" s="251" t="s">
        <v>213</v>
      </c>
      <c r="D173" s="251" t="s">
        <v>186</v>
      </c>
      <c r="E173" s="252" t="s">
        <v>214</v>
      </c>
      <c r="F173" s="253" t="s">
        <v>215</v>
      </c>
      <c r="G173" s="254" t="s">
        <v>130</v>
      </c>
      <c r="H173" s="255">
        <v>88.200000000000003</v>
      </c>
      <c r="I173" s="256"/>
      <c r="J173" s="257">
        <f>ROUND(I173*H173,2)</f>
        <v>0</v>
      </c>
      <c r="K173" s="258"/>
      <c r="L173" s="259"/>
      <c r="M173" s="260" t="s">
        <v>1</v>
      </c>
      <c r="N173" s="261" t="s">
        <v>41</v>
      </c>
      <c r="O173" s="91"/>
      <c r="P173" s="225">
        <f>O173*H173</f>
        <v>0</v>
      </c>
      <c r="Q173" s="225">
        <v>0.0078700000000000003</v>
      </c>
      <c r="R173" s="225">
        <f>Q173*H173</f>
        <v>0.69413400000000003</v>
      </c>
      <c r="S173" s="225">
        <v>0</v>
      </c>
      <c r="T173" s="22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7" t="s">
        <v>168</v>
      </c>
      <c r="AT173" s="227" t="s">
        <v>186</v>
      </c>
      <c r="AU173" s="227" t="s">
        <v>86</v>
      </c>
      <c r="AY173" s="17" t="s">
        <v>125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7" t="s">
        <v>84</v>
      </c>
      <c r="BK173" s="228">
        <f>ROUND(I173*H173,2)</f>
        <v>0</v>
      </c>
      <c r="BL173" s="17" t="s">
        <v>131</v>
      </c>
      <c r="BM173" s="227" t="s">
        <v>216</v>
      </c>
    </row>
    <row r="174" s="13" customFormat="1">
      <c r="A174" s="13"/>
      <c r="B174" s="229"/>
      <c r="C174" s="230"/>
      <c r="D174" s="231" t="s">
        <v>133</v>
      </c>
      <c r="E174" s="232" t="s">
        <v>1</v>
      </c>
      <c r="F174" s="233" t="s">
        <v>217</v>
      </c>
      <c r="G174" s="230"/>
      <c r="H174" s="232" t="s">
        <v>1</v>
      </c>
      <c r="I174" s="234"/>
      <c r="J174" s="230"/>
      <c r="K174" s="230"/>
      <c r="L174" s="235"/>
      <c r="M174" s="236"/>
      <c r="N174" s="237"/>
      <c r="O174" s="237"/>
      <c r="P174" s="237"/>
      <c r="Q174" s="237"/>
      <c r="R174" s="237"/>
      <c r="S174" s="237"/>
      <c r="T174" s="23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9" t="s">
        <v>133</v>
      </c>
      <c r="AU174" s="239" t="s">
        <v>86</v>
      </c>
      <c r="AV174" s="13" t="s">
        <v>84</v>
      </c>
      <c r="AW174" s="13" t="s">
        <v>32</v>
      </c>
      <c r="AX174" s="13" t="s">
        <v>76</v>
      </c>
      <c r="AY174" s="239" t="s">
        <v>125</v>
      </c>
    </row>
    <row r="175" s="14" customFormat="1">
      <c r="A175" s="14"/>
      <c r="B175" s="240"/>
      <c r="C175" s="241"/>
      <c r="D175" s="231" t="s">
        <v>133</v>
      </c>
      <c r="E175" s="242" t="s">
        <v>1</v>
      </c>
      <c r="F175" s="243" t="s">
        <v>135</v>
      </c>
      <c r="G175" s="241"/>
      <c r="H175" s="244">
        <v>88.200000000000003</v>
      </c>
      <c r="I175" s="245"/>
      <c r="J175" s="241"/>
      <c r="K175" s="241"/>
      <c r="L175" s="246"/>
      <c r="M175" s="247"/>
      <c r="N175" s="248"/>
      <c r="O175" s="248"/>
      <c r="P175" s="248"/>
      <c r="Q175" s="248"/>
      <c r="R175" s="248"/>
      <c r="S175" s="248"/>
      <c r="T175" s="24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0" t="s">
        <v>133</v>
      </c>
      <c r="AU175" s="250" t="s">
        <v>86</v>
      </c>
      <c r="AV175" s="14" t="s">
        <v>86</v>
      </c>
      <c r="AW175" s="14" t="s">
        <v>32</v>
      </c>
      <c r="AX175" s="14" t="s">
        <v>84</v>
      </c>
      <c r="AY175" s="250" t="s">
        <v>125</v>
      </c>
    </row>
    <row r="176" s="12" customFormat="1" ht="22.8" customHeight="1">
      <c r="A176" s="12"/>
      <c r="B176" s="199"/>
      <c r="C176" s="200"/>
      <c r="D176" s="201" t="s">
        <v>75</v>
      </c>
      <c r="E176" s="213" t="s">
        <v>142</v>
      </c>
      <c r="F176" s="213" t="s">
        <v>218</v>
      </c>
      <c r="G176" s="200"/>
      <c r="H176" s="200"/>
      <c r="I176" s="203"/>
      <c r="J176" s="214">
        <f>BK176</f>
        <v>0</v>
      </c>
      <c r="K176" s="200"/>
      <c r="L176" s="205"/>
      <c r="M176" s="206"/>
      <c r="N176" s="207"/>
      <c r="O176" s="207"/>
      <c r="P176" s="208">
        <f>SUM(P177:P179)</f>
        <v>0</v>
      </c>
      <c r="Q176" s="207"/>
      <c r="R176" s="208">
        <f>SUM(R177:R179)</f>
        <v>0</v>
      </c>
      <c r="S176" s="207"/>
      <c r="T176" s="209">
        <f>SUM(T177:T179)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0" t="s">
        <v>84</v>
      </c>
      <c r="AT176" s="211" t="s">
        <v>75</v>
      </c>
      <c r="AU176" s="211" t="s">
        <v>84</v>
      </c>
      <c r="AY176" s="210" t="s">
        <v>125</v>
      </c>
      <c r="BK176" s="212">
        <f>SUM(BK177:BK179)</f>
        <v>0</v>
      </c>
    </row>
    <row r="177" s="2" customFormat="1" ht="21.75" customHeight="1">
      <c r="A177" s="38"/>
      <c r="B177" s="39"/>
      <c r="C177" s="215" t="s">
        <v>219</v>
      </c>
      <c r="D177" s="215" t="s">
        <v>127</v>
      </c>
      <c r="E177" s="216" t="s">
        <v>220</v>
      </c>
      <c r="F177" s="217" t="s">
        <v>221</v>
      </c>
      <c r="G177" s="218" t="s">
        <v>222</v>
      </c>
      <c r="H177" s="219">
        <v>130</v>
      </c>
      <c r="I177" s="220"/>
      <c r="J177" s="221">
        <f>ROUND(I177*H177,2)</f>
        <v>0</v>
      </c>
      <c r="K177" s="222"/>
      <c r="L177" s="44"/>
      <c r="M177" s="223" t="s">
        <v>1</v>
      </c>
      <c r="N177" s="224" t="s">
        <v>41</v>
      </c>
      <c r="O177" s="91"/>
      <c r="P177" s="225">
        <f>O177*H177</f>
        <v>0</v>
      </c>
      <c r="Q177" s="225">
        <v>0</v>
      </c>
      <c r="R177" s="225">
        <f>Q177*H177</f>
        <v>0</v>
      </c>
      <c r="S177" s="225">
        <v>0</v>
      </c>
      <c r="T177" s="22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7" t="s">
        <v>131</v>
      </c>
      <c r="AT177" s="227" t="s">
        <v>127</v>
      </c>
      <c r="AU177" s="227" t="s">
        <v>86</v>
      </c>
      <c r="AY177" s="17" t="s">
        <v>125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7" t="s">
        <v>84</v>
      </c>
      <c r="BK177" s="228">
        <f>ROUND(I177*H177,2)</f>
        <v>0</v>
      </c>
      <c r="BL177" s="17" t="s">
        <v>131</v>
      </c>
      <c r="BM177" s="227" t="s">
        <v>223</v>
      </c>
    </row>
    <row r="178" s="13" customFormat="1">
      <c r="A178" s="13"/>
      <c r="B178" s="229"/>
      <c r="C178" s="230"/>
      <c r="D178" s="231" t="s">
        <v>133</v>
      </c>
      <c r="E178" s="232" t="s">
        <v>1</v>
      </c>
      <c r="F178" s="233" t="s">
        <v>224</v>
      </c>
      <c r="G178" s="230"/>
      <c r="H178" s="232" t="s">
        <v>1</v>
      </c>
      <c r="I178" s="234"/>
      <c r="J178" s="230"/>
      <c r="K178" s="230"/>
      <c r="L178" s="235"/>
      <c r="M178" s="236"/>
      <c r="N178" s="237"/>
      <c r="O178" s="237"/>
      <c r="P178" s="237"/>
      <c r="Q178" s="237"/>
      <c r="R178" s="237"/>
      <c r="S178" s="237"/>
      <c r="T178" s="23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9" t="s">
        <v>133</v>
      </c>
      <c r="AU178" s="239" t="s">
        <v>86</v>
      </c>
      <c r="AV178" s="13" t="s">
        <v>84</v>
      </c>
      <c r="AW178" s="13" t="s">
        <v>32</v>
      </c>
      <c r="AX178" s="13" t="s">
        <v>76</v>
      </c>
      <c r="AY178" s="239" t="s">
        <v>125</v>
      </c>
    </row>
    <row r="179" s="14" customFormat="1">
      <c r="A179" s="14"/>
      <c r="B179" s="240"/>
      <c r="C179" s="241"/>
      <c r="D179" s="231" t="s">
        <v>133</v>
      </c>
      <c r="E179" s="242" t="s">
        <v>1</v>
      </c>
      <c r="F179" s="243" t="s">
        <v>225</v>
      </c>
      <c r="G179" s="241"/>
      <c r="H179" s="244">
        <v>130</v>
      </c>
      <c r="I179" s="245"/>
      <c r="J179" s="241"/>
      <c r="K179" s="241"/>
      <c r="L179" s="246"/>
      <c r="M179" s="247"/>
      <c r="N179" s="248"/>
      <c r="O179" s="248"/>
      <c r="P179" s="248"/>
      <c r="Q179" s="248"/>
      <c r="R179" s="248"/>
      <c r="S179" s="248"/>
      <c r="T179" s="24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0" t="s">
        <v>133</v>
      </c>
      <c r="AU179" s="250" t="s">
        <v>86</v>
      </c>
      <c r="AV179" s="14" t="s">
        <v>86</v>
      </c>
      <c r="AW179" s="14" t="s">
        <v>32</v>
      </c>
      <c r="AX179" s="14" t="s">
        <v>84</v>
      </c>
      <c r="AY179" s="250" t="s">
        <v>125</v>
      </c>
    </row>
    <row r="180" s="12" customFormat="1" ht="22.8" customHeight="1">
      <c r="A180" s="12"/>
      <c r="B180" s="199"/>
      <c r="C180" s="200"/>
      <c r="D180" s="201" t="s">
        <v>75</v>
      </c>
      <c r="E180" s="213" t="s">
        <v>131</v>
      </c>
      <c r="F180" s="213" t="s">
        <v>226</v>
      </c>
      <c r="G180" s="200"/>
      <c r="H180" s="200"/>
      <c r="I180" s="203"/>
      <c r="J180" s="214">
        <f>BK180</f>
        <v>0</v>
      </c>
      <c r="K180" s="200"/>
      <c r="L180" s="205"/>
      <c r="M180" s="206"/>
      <c r="N180" s="207"/>
      <c r="O180" s="207"/>
      <c r="P180" s="208">
        <f>SUM(P181:P183)</f>
        <v>0</v>
      </c>
      <c r="Q180" s="207"/>
      <c r="R180" s="208">
        <f>SUM(R181:R183)</f>
        <v>0</v>
      </c>
      <c r="S180" s="207"/>
      <c r="T180" s="209">
        <f>SUM(T181:T183)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0" t="s">
        <v>84</v>
      </c>
      <c r="AT180" s="211" t="s">
        <v>75</v>
      </c>
      <c r="AU180" s="211" t="s">
        <v>84</v>
      </c>
      <c r="AY180" s="210" t="s">
        <v>125</v>
      </c>
      <c r="BK180" s="212">
        <f>SUM(BK181:BK183)</f>
        <v>0</v>
      </c>
    </row>
    <row r="181" s="2" customFormat="1" ht="24.15" customHeight="1">
      <c r="A181" s="38"/>
      <c r="B181" s="39"/>
      <c r="C181" s="215" t="s">
        <v>227</v>
      </c>
      <c r="D181" s="215" t="s">
        <v>127</v>
      </c>
      <c r="E181" s="216" t="s">
        <v>228</v>
      </c>
      <c r="F181" s="217" t="s">
        <v>229</v>
      </c>
      <c r="G181" s="218" t="s">
        <v>130</v>
      </c>
      <c r="H181" s="219">
        <v>88.200000000000003</v>
      </c>
      <c r="I181" s="220"/>
      <c r="J181" s="221">
        <f>ROUND(I181*H181,2)</f>
        <v>0</v>
      </c>
      <c r="K181" s="222"/>
      <c r="L181" s="44"/>
      <c r="M181" s="223" t="s">
        <v>1</v>
      </c>
      <c r="N181" s="224" t="s">
        <v>41</v>
      </c>
      <c r="O181" s="91"/>
      <c r="P181" s="225">
        <f>O181*H181</f>
        <v>0</v>
      </c>
      <c r="Q181" s="225">
        <v>0</v>
      </c>
      <c r="R181" s="225">
        <f>Q181*H181</f>
        <v>0</v>
      </c>
      <c r="S181" s="225">
        <v>0</v>
      </c>
      <c r="T181" s="22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7" t="s">
        <v>131</v>
      </c>
      <c r="AT181" s="227" t="s">
        <v>127</v>
      </c>
      <c r="AU181" s="227" t="s">
        <v>86</v>
      </c>
      <c r="AY181" s="17" t="s">
        <v>125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7" t="s">
        <v>84</v>
      </c>
      <c r="BK181" s="228">
        <f>ROUND(I181*H181,2)</f>
        <v>0</v>
      </c>
      <c r="BL181" s="17" t="s">
        <v>131</v>
      </c>
      <c r="BM181" s="227" t="s">
        <v>230</v>
      </c>
    </row>
    <row r="182" s="13" customFormat="1">
      <c r="A182" s="13"/>
      <c r="B182" s="229"/>
      <c r="C182" s="230"/>
      <c r="D182" s="231" t="s">
        <v>133</v>
      </c>
      <c r="E182" s="232" t="s">
        <v>1</v>
      </c>
      <c r="F182" s="233" t="s">
        <v>231</v>
      </c>
      <c r="G182" s="230"/>
      <c r="H182" s="232" t="s">
        <v>1</v>
      </c>
      <c r="I182" s="234"/>
      <c r="J182" s="230"/>
      <c r="K182" s="230"/>
      <c r="L182" s="235"/>
      <c r="M182" s="236"/>
      <c r="N182" s="237"/>
      <c r="O182" s="237"/>
      <c r="P182" s="237"/>
      <c r="Q182" s="237"/>
      <c r="R182" s="237"/>
      <c r="S182" s="237"/>
      <c r="T182" s="23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9" t="s">
        <v>133</v>
      </c>
      <c r="AU182" s="239" t="s">
        <v>86</v>
      </c>
      <c r="AV182" s="13" t="s">
        <v>84</v>
      </c>
      <c r="AW182" s="13" t="s">
        <v>32</v>
      </c>
      <c r="AX182" s="13" t="s">
        <v>76</v>
      </c>
      <c r="AY182" s="239" t="s">
        <v>125</v>
      </c>
    </row>
    <row r="183" s="14" customFormat="1">
      <c r="A183" s="14"/>
      <c r="B183" s="240"/>
      <c r="C183" s="241"/>
      <c r="D183" s="231" t="s">
        <v>133</v>
      </c>
      <c r="E183" s="242" t="s">
        <v>1</v>
      </c>
      <c r="F183" s="243" t="s">
        <v>135</v>
      </c>
      <c r="G183" s="241"/>
      <c r="H183" s="244">
        <v>88.200000000000003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0" t="s">
        <v>133</v>
      </c>
      <c r="AU183" s="250" t="s">
        <v>86</v>
      </c>
      <c r="AV183" s="14" t="s">
        <v>86</v>
      </c>
      <c r="AW183" s="14" t="s">
        <v>32</v>
      </c>
      <c r="AX183" s="14" t="s">
        <v>84</v>
      </c>
      <c r="AY183" s="250" t="s">
        <v>125</v>
      </c>
    </row>
    <row r="184" s="12" customFormat="1" ht="22.8" customHeight="1">
      <c r="A184" s="12"/>
      <c r="B184" s="199"/>
      <c r="C184" s="200"/>
      <c r="D184" s="201" t="s">
        <v>75</v>
      </c>
      <c r="E184" s="213" t="s">
        <v>152</v>
      </c>
      <c r="F184" s="213" t="s">
        <v>232</v>
      </c>
      <c r="G184" s="200"/>
      <c r="H184" s="200"/>
      <c r="I184" s="203"/>
      <c r="J184" s="214">
        <f>BK184</f>
        <v>0</v>
      </c>
      <c r="K184" s="200"/>
      <c r="L184" s="205"/>
      <c r="M184" s="206"/>
      <c r="N184" s="207"/>
      <c r="O184" s="207"/>
      <c r="P184" s="208">
        <f>SUM(P185:P186)</f>
        <v>0</v>
      </c>
      <c r="Q184" s="207"/>
      <c r="R184" s="208">
        <f>SUM(R185:R186)</f>
        <v>0</v>
      </c>
      <c r="S184" s="207"/>
      <c r="T184" s="209">
        <f>SUM(T185:T186)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0" t="s">
        <v>84</v>
      </c>
      <c r="AT184" s="211" t="s">
        <v>75</v>
      </c>
      <c r="AU184" s="211" t="s">
        <v>84</v>
      </c>
      <c r="AY184" s="210" t="s">
        <v>125</v>
      </c>
      <c r="BK184" s="212">
        <f>SUM(BK185:BK186)</f>
        <v>0</v>
      </c>
    </row>
    <row r="185" s="2" customFormat="1" ht="24.15" customHeight="1">
      <c r="A185" s="38"/>
      <c r="B185" s="39"/>
      <c r="C185" s="215" t="s">
        <v>233</v>
      </c>
      <c r="D185" s="215" t="s">
        <v>127</v>
      </c>
      <c r="E185" s="216" t="s">
        <v>234</v>
      </c>
      <c r="F185" s="217" t="s">
        <v>235</v>
      </c>
      <c r="G185" s="218" t="s">
        <v>130</v>
      </c>
      <c r="H185" s="219">
        <v>111.59999999999999</v>
      </c>
      <c r="I185" s="220"/>
      <c r="J185" s="221">
        <f>ROUND(I185*H185,2)</f>
        <v>0</v>
      </c>
      <c r="K185" s="222"/>
      <c r="L185" s="44"/>
      <c r="M185" s="223" t="s">
        <v>1</v>
      </c>
      <c r="N185" s="224" t="s">
        <v>41</v>
      </c>
      <c r="O185" s="91"/>
      <c r="P185" s="225">
        <f>O185*H185</f>
        <v>0</v>
      </c>
      <c r="Q185" s="225">
        <v>0</v>
      </c>
      <c r="R185" s="225">
        <f>Q185*H185</f>
        <v>0</v>
      </c>
      <c r="S185" s="225">
        <v>0</v>
      </c>
      <c r="T185" s="22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7" t="s">
        <v>131</v>
      </c>
      <c r="AT185" s="227" t="s">
        <v>127</v>
      </c>
      <c r="AU185" s="227" t="s">
        <v>86</v>
      </c>
      <c r="AY185" s="17" t="s">
        <v>125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17" t="s">
        <v>84</v>
      </c>
      <c r="BK185" s="228">
        <f>ROUND(I185*H185,2)</f>
        <v>0</v>
      </c>
      <c r="BL185" s="17" t="s">
        <v>131</v>
      </c>
      <c r="BM185" s="227" t="s">
        <v>236</v>
      </c>
    </row>
    <row r="186" s="14" customFormat="1">
      <c r="A186" s="14"/>
      <c r="B186" s="240"/>
      <c r="C186" s="241"/>
      <c r="D186" s="231" t="s">
        <v>133</v>
      </c>
      <c r="E186" s="242" t="s">
        <v>1</v>
      </c>
      <c r="F186" s="243" t="s">
        <v>237</v>
      </c>
      <c r="G186" s="241"/>
      <c r="H186" s="244">
        <v>111.59999999999999</v>
      </c>
      <c r="I186" s="245"/>
      <c r="J186" s="241"/>
      <c r="K186" s="241"/>
      <c r="L186" s="246"/>
      <c r="M186" s="247"/>
      <c r="N186" s="248"/>
      <c r="O186" s="248"/>
      <c r="P186" s="248"/>
      <c r="Q186" s="248"/>
      <c r="R186" s="248"/>
      <c r="S186" s="248"/>
      <c r="T186" s="24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0" t="s">
        <v>133</v>
      </c>
      <c r="AU186" s="250" t="s">
        <v>86</v>
      </c>
      <c r="AV186" s="14" t="s">
        <v>86</v>
      </c>
      <c r="AW186" s="14" t="s">
        <v>32</v>
      </c>
      <c r="AX186" s="14" t="s">
        <v>84</v>
      </c>
      <c r="AY186" s="250" t="s">
        <v>125</v>
      </c>
    </row>
    <row r="187" s="12" customFormat="1" ht="22.8" customHeight="1">
      <c r="A187" s="12"/>
      <c r="B187" s="199"/>
      <c r="C187" s="200"/>
      <c r="D187" s="201" t="s">
        <v>75</v>
      </c>
      <c r="E187" s="213" t="s">
        <v>168</v>
      </c>
      <c r="F187" s="213" t="s">
        <v>238</v>
      </c>
      <c r="G187" s="200"/>
      <c r="H187" s="200"/>
      <c r="I187" s="203"/>
      <c r="J187" s="214">
        <f>BK187</f>
        <v>0</v>
      </c>
      <c r="K187" s="200"/>
      <c r="L187" s="205"/>
      <c r="M187" s="206"/>
      <c r="N187" s="207"/>
      <c r="O187" s="207"/>
      <c r="P187" s="208">
        <f>SUM(P188:P225)</f>
        <v>0</v>
      </c>
      <c r="Q187" s="207"/>
      <c r="R187" s="208">
        <f>SUM(R188:R225)</f>
        <v>2.1929630000000002</v>
      </c>
      <c r="S187" s="207"/>
      <c r="T187" s="209">
        <f>SUM(T188:T225)</f>
        <v>1.4500000000000002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0" t="s">
        <v>84</v>
      </c>
      <c r="AT187" s="211" t="s">
        <v>75</v>
      </c>
      <c r="AU187" s="211" t="s">
        <v>84</v>
      </c>
      <c r="AY187" s="210" t="s">
        <v>125</v>
      </c>
      <c r="BK187" s="212">
        <f>SUM(BK188:BK225)</f>
        <v>0</v>
      </c>
    </row>
    <row r="188" s="2" customFormat="1" ht="21.75" customHeight="1">
      <c r="A188" s="38"/>
      <c r="B188" s="39"/>
      <c r="C188" s="215" t="s">
        <v>239</v>
      </c>
      <c r="D188" s="215" t="s">
        <v>127</v>
      </c>
      <c r="E188" s="216" t="s">
        <v>240</v>
      </c>
      <c r="F188" s="217" t="s">
        <v>241</v>
      </c>
      <c r="G188" s="218" t="s">
        <v>222</v>
      </c>
      <c r="H188" s="219">
        <v>50</v>
      </c>
      <c r="I188" s="220"/>
      <c r="J188" s="221">
        <f>ROUND(I188*H188,2)</f>
        <v>0</v>
      </c>
      <c r="K188" s="222"/>
      <c r="L188" s="44"/>
      <c r="M188" s="223" t="s">
        <v>1</v>
      </c>
      <c r="N188" s="224" t="s">
        <v>41</v>
      </c>
      <c r="O188" s="91"/>
      <c r="P188" s="225">
        <f>O188*H188</f>
        <v>0</v>
      </c>
      <c r="Q188" s="225">
        <v>0</v>
      </c>
      <c r="R188" s="225">
        <f>Q188*H188</f>
        <v>0</v>
      </c>
      <c r="S188" s="225">
        <v>0.029000000000000001</v>
      </c>
      <c r="T188" s="226">
        <f>S188*H188</f>
        <v>1.4500000000000002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7" t="s">
        <v>131</v>
      </c>
      <c r="AT188" s="227" t="s">
        <v>127</v>
      </c>
      <c r="AU188" s="227" t="s">
        <v>86</v>
      </c>
      <c r="AY188" s="17" t="s">
        <v>125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7" t="s">
        <v>84</v>
      </c>
      <c r="BK188" s="228">
        <f>ROUND(I188*H188,2)</f>
        <v>0</v>
      </c>
      <c r="BL188" s="17" t="s">
        <v>131</v>
      </c>
      <c r="BM188" s="227" t="s">
        <v>242</v>
      </c>
    </row>
    <row r="189" s="13" customFormat="1">
      <c r="A189" s="13"/>
      <c r="B189" s="229"/>
      <c r="C189" s="230"/>
      <c r="D189" s="231" t="s">
        <v>133</v>
      </c>
      <c r="E189" s="232" t="s">
        <v>1</v>
      </c>
      <c r="F189" s="233" t="s">
        <v>243</v>
      </c>
      <c r="G189" s="230"/>
      <c r="H189" s="232" t="s">
        <v>1</v>
      </c>
      <c r="I189" s="234"/>
      <c r="J189" s="230"/>
      <c r="K189" s="230"/>
      <c r="L189" s="235"/>
      <c r="M189" s="236"/>
      <c r="N189" s="237"/>
      <c r="O189" s="237"/>
      <c r="P189" s="237"/>
      <c r="Q189" s="237"/>
      <c r="R189" s="237"/>
      <c r="S189" s="237"/>
      <c r="T189" s="23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9" t="s">
        <v>133</v>
      </c>
      <c r="AU189" s="239" t="s">
        <v>86</v>
      </c>
      <c r="AV189" s="13" t="s">
        <v>84</v>
      </c>
      <c r="AW189" s="13" t="s">
        <v>32</v>
      </c>
      <c r="AX189" s="13" t="s">
        <v>76</v>
      </c>
      <c r="AY189" s="239" t="s">
        <v>125</v>
      </c>
    </row>
    <row r="190" s="14" customFormat="1">
      <c r="A190" s="14"/>
      <c r="B190" s="240"/>
      <c r="C190" s="241"/>
      <c r="D190" s="231" t="s">
        <v>133</v>
      </c>
      <c r="E190" s="242" t="s">
        <v>1</v>
      </c>
      <c r="F190" s="243" t="s">
        <v>244</v>
      </c>
      <c r="G190" s="241"/>
      <c r="H190" s="244">
        <v>50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0" t="s">
        <v>133</v>
      </c>
      <c r="AU190" s="250" t="s">
        <v>86</v>
      </c>
      <c r="AV190" s="14" t="s">
        <v>86</v>
      </c>
      <c r="AW190" s="14" t="s">
        <v>32</v>
      </c>
      <c r="AX190" s="14" t="s">
        <v>84</v>
      </c>
      <c r="AY190" s="250" t="s">
        <v>125</v>
      </c>
    </row>
    <row r="191" s="2" customFormat="1" ht="24.15" customHeight="1">
      <c r="A191" s="38"/>
      <c r="B191" s="39"/>
      <c r="C191" s="215" t="s">
        <v>7</v>
      </c>
      <c r="D191" s="215" t="s">
        <v>127</v>
      </c>
      <c r="E191" s="216" t="s">
        <v>245</v>
      </c>
      <c r="F191" s="217" t="s">
        <v>246</v>
      </c>
      <c r="G191" s="218" t="s">
        <v>222</v>
      </c>
      <c r="H191" s="219">
        <v>130</v>
      </c>
      <c r="I191" s="220"/>
      <c r="J191" s="221">
        <f>ROUND(I191*H191,2)</f>
        <v>0</v>
      </c>
      <c r="K191" s="222"/>
      <c r="L191" s="44"/>
      <c r="M191" s="223" t="s">
        <v>1</v>
      </c>
      <c r="N191" s="224" t="s">
        <v>41</v>
      </c>
      <c r="O191" s="91"/>
      <c r="P191" s="225">
        <f>O191*H191</f>
        <v>0</v>
      </c>
      <c r="Q191" s="225">
        <v>1.0000000000000001E-05</v>
      </c>
      <c r="R191" s="225">
        <f>Q191*H191</f>
        <v>0.0013000000000000002</v>
      </c>
      <c r="S191" s="225">
        <v>0</v>
      </c>
      <c r="T191" s="22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7" t="s">
        <v>131</v>
      </c>
      <c r="AT191" s="227" t="s">
        <v>127</v>
      </c>
      <c r="AU191" s="227" t="s">
        <v>86</v>
      </c>
      <c r="AY191" s="17" t="s">
        <v>125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17" t="s">
        <v>84</v>
      </c>
      <c r="BK191" s="228">
        <f>ROUND(I191*H191,2)</f>
        <v>0</v>
      </c>
      <c r="BL191" s="17" t="s">
        <v>131</v>
      </c>
      <c r="BM191" s="227" t="s">
        <v>247</v>
      </c>
    </row>
    <row r="192" s="13" customFormat="1">
      <c r="A192" s="13"/>
      <c r="B192" s="229"/>
      <c r="C192" s="230"/>
      <c r="D192" s="231" t="s">
        <v>133</v>
      </c>
      <c r="E192" s="232" t="s">
        <v>1</v>
      </c>
      <c r="F192" s="233" t="s">
        <v>248</v>
      </c>
      <c r="G192" s="230"/>
      <c r="H192" s="232" t="s">
        <v>1</v>
      </c>
      <c r="I192" s="234"/>
      <c r="J192" s="230"/>
      <c r="K192" s="230"/>
      <c r="L192" s="235"/>
      <c r="M192" s="236"/>
      <c r="N192" s="237"/>
      <c r="O192" s="237"/>
      <c r="P192" s="237"/>
      <c r="Q192" s="237"/>
      <c r="R192" s="237"/>
      <c r="S192" s="237"/>
      <c r="T192" s="23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9" t="s">
        <v>133</v>
      </c>
      <c r="AU192" s="239" t="s">
        <v>86</v>
      </c>
      <c r="AV192" s="13" t="s">
        <v>84</v>
      </c>
      <c r="AW192" s="13" t="s">
        <v>32</v>
      </c>
      <c r="AX192" s="13" t="s">
        <v>76</v>
      </c>
      <c r="AY192" s="239" t="s">
        <v>125</v>
      </c>
    </row>
    <row r="193" s="14" customFormat="1">
      <c r="A193" s="14"/>
      <c r="B193" s="240"/>
      <c r="C193" s="241"/>
      <c r="D193" s="231" t="s">
        <v>133</v>
      </c>
      <c r="E193" s="242" t="s">
        <v>1</v>
      </c>
      <c r="F193" s="243" t="s">
        <v>244</v>
      </c>
      <c r="G193" s="241"/>
      <c r="H193" s="244">
        <v>50</v>
      </c>
      <c r="I193" s="245"/>
      <c r="J193" s="241"/>
      <c r="K193" s="241"/>
      <c r="L193" s="246"/>
      <c r="M193" s="247"/>
      <c r="N193" s="248"/>
      <c r="O193" s="248"/>
      <c r="P193" s="248"/>
      <c r="Q193" s="248"/>
      <c r="R193" s="248"/>
      <c r="S193" s="248"/>
      <c r="T193" s="24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0" t="s">
        <v>133</v>
      </c>
      <c r="AU193" s="250" t="s">
        <v>86</v>
      </c>
      <c r="AV193" s="14" t="s">
        <v>86</v>
      </c>
      <c r="AW193" s="14" t="s">
        <v>32</v>
      </c>
      <c r="AX193" s="14" t="s">
        <v>76</v>
      </c>
      <c r="AY193" s="250" t="s">
        <v>125</v>
      </c>
    </row>
    <row r="194" s="13" customFormat="1">
      <c r="A194" s="13"/>
      <c r="B194" s="229"/>
      <c r="C194" s="230"/>
      <c r="D194" s="231" t="s">
        <v>133</v>
      </c>
      <c r="E194" s="232" t="s">
        <v>1</v>
      </c>
      <c r="F194" s="233" t="s">
        <v>249</v>
      </c>
      <c r="G194" s="230"/>
      <c r="H194" s="232" t="s">
        <v>1</v>
      </c>
      <c r="I194" s="234"/>
      <c r="J194" s="230"/>
      <c r="K194" s="230"/>
      <c r="L194" s="235"/>
      <c r="M194" s="236"/>
      <c r="N194" s="237"/>
      <c r="O194" s="237"/>
      <c r="P194" s="237"/>
      <c r="Q194" s="237"/>
      <c r="R194" s="237"/>
      <c r="S194" s="237"/>
      <c r="T194" s="23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9" t="s">
        <v>133</v>
      </c>
      <c r="AU194" s="239" t="s">
        <v>86</v>
      </c>
      <c r="AV194" s="13" t="s">
        <v>84</v>
      </c>
      <c r="AW194" s="13" t="s">
        <v>32</v>
      </c>
      <c r="AX194" s="13" t="s">
        <v>76</v>
      </c>
      <c r="AY194" s="239" t="s">
        <v>125</v>
      </c>
    </row>
    <row r="195" s="14" customFormat="1">
      <c r="A195" s="14"/>
      <c r="B195" s="240"/>
      <c r="C195" s="241"/>
      <c r="D195" s="231" t="s">
        <v>133</v>
      </c>
      <c r="E195" s="242" t="s">
        <v>1</v>
      </c>
      <c r="F195" s="243" t="s">
        <v>250</v>
      </c>
      <c r="G195" s="241"/>
      <c r="H195" s="244">
        <v>80</v>
      </c>
      <c r="I195" s="245"/>
      <c r="J195" s="241"/>
      <c r="K195" s="241"/>
      <c r="L195" s="246"/>
      <c r="M195" s="247"/>
      <c r="N195" s="248"/>
      <c r="O195" s="248"/>
      <c r="P195" s="248"/>
      <c r="Q195" s="248"/>
      <c r="R195" s="248"/>
      <c r="S195" s="248"/>
      <c r="T195" s="24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0" t="s">
        <v>133</v>
      </c>
      <c r="AU195" s="250" t="s">
        <v>86</v>
      </c>
      <c r="AV195" s="14" t="s">
        <v>86</v>
      </c>
      <c r="AW195" s="14" t="s">
        <v>32</v>
      </c>
      <c r="AX195" s="14" t="s">
        <v>76</v>
      </c>
      <c r="AY195" s="250" t="s">
        <v>125</v>
      </c>
    </row>
    <row r="196" s="15" customFormat="1">
      <c r="A196" s="15"/>
      <c r="B196" s="262"/>
      <c r="C196" s="263"/>
      <c r="D196" s="231" t="s">
        <v>133</v>
      </c>
      <c r="E196" s="264" t="s">
        <v>1</v>
      </c>
      <c r="F196" s="265" t="s">
        <v>251</v>
      </c>
      <c r="G196" s="263"/>
      <c r="H196" s="266">
        <v>130</v>
      </c>
      <c r="I196" s="267"/>
      <c r="J196" s="263"/>
      <c r="K196" s="263"/>
      <c r="L196" s="268"/>
      <c r="M196" s="269"/>
      <c r="N196" s="270"/>
      <c r="O196" s="270"/>
      <c r="P196" s="270"/>
      <c r="Q196" s="270"/>
      <c r="R196" s="270"/>
      <c r="S196" s="270"/>
      <c r="T196" s="271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72" t="s">
        <v>133</v>
      </c>
      <c r="AU196" s="272" t="s">
        <v>86</v>
      </c>
      <c r="AV196" s="15" t="s">
        <v>131</v>
      </c>
      <c r="AW196" s="15" t="s">
        <v>32</v>
      </c>
      <c r="AX196" s="15" t="s">
        <v>84</v>
      </c>
      <c r="AY196" s="272" t="s">
        <v>125</v>
      </c>
    </row>
    <row r="197" s="2" customFormat="1" ht="24.15" customHeight="1">
      <c r="A197" s="38"/>
      <c r="B197" s="39"/>
      <c r="C197" s="251" t="s">
        <v>252</v>
      </c>
      <c r="D197" s="251" t="s">
        <v>186</v>
      </c>
      <c r="E197" s="252" t="s">
        <v>253</v>
      </c>
      <c r="F197" s="253" t="s">
        <v>254</v>
      </c>
      <c r="G197" s="254" t="s">
        <v>222</v>
      </c>
      <c r="H197" s="255">
        <v>52.5</v>
      </c>
      <c r="I197" s="256"/>
      <c r="J197" s="257">
        <f>ROUND(I197*H197,2)</f>
        <v>0</v>
      </c>
      <c r="K197" s="258"/>
      <c r="L197" s="259"/>
      <c r="M197" s="260" t="s">
        <v>1</v>
      </c>
      <c r="N197" s="261" t="s">
        <v>41</v>
      </c>
      <c r="O197" s="91"/>
      <c r="P197" s="225">
        <f>O197*H197</f>
        <v>0</v>
      </c>
      <c r="Q197" s="225">
        <v>0.0014499999999999999</v>
      </c>
      <c r="R197" s="225">
        <f>Q197*H197</f>
        <v>0.076124999999999998</v>
      </c>
      <c r="S197" s="225">
        <v>0</v>
      </c>
      <c r="T197" s="22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7" t="s">
        <v>168</v>
      </c>
      <c r="AT197" s="227" t="s">
        <v>186</v>
      </c>
      <c r="AU197" s="227" t="s">
        <v>86</v>
      </c>
      <c r="AY197" s="17" t="s">
        <v>125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7" t="s">
        <v>84</v>
      </c>
      <c r="BK197" s="228">
        <f>ROUND(I197*H197,2)</f>
        <v>0</v>
      </c>
      <c r="BL197" s="17" t="s">
        <v>131</v>
      </c>
      <c r="BM197" s="227" t="s">
        <v>255</v>
      </c>
    </row>
    <row r="198" s="14" customFormat="1">
      <c r="A198" s="14"/>
      <c r="B198" s="240"/>
      <c r="C198" s="241"/>
      <c r="D198" s="231" t="s">
        <v>133</v>
      </c>
      <c r="E198" s="242" t="s">
        <v>1</v>
      </c>
      <c r="F198" s="243" t="s">
        <v>244</v>
      </c>
      <c r="G198" s="241"/>
      <c r="H198" s="244">
        <v>50</v>
      </c>
      <c r="I198" s="245"/>
      <c r="J198" s="241"/>
      <c r="K198" s="241"/>
      <c r="L198" s="246"/>
      <c r="M198" s="247"/>
      <c r="N198" s="248"/>
      <c r="O198" s="248"/>
      <c r="P198" s="248"/>
      <c r="Q198" s="248"/>
      <c r="R198" s="248"/>
      <c r="S198" s="248"/>
      <c r="T198" s="24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0" t="s">
        <v>133</v>
      </c>
      <c r="AU198" s="250" t="s">
        <v>86</v>
      </c>
      <c r="AV198" s="14" t="s">
        <v>86</v>
      </c>
      <c r="AW198" s="14" t="s">
        <v>32</v>
      </c>
      <c r="AX198" s="14" t="s">
        <v>84</v>
      </c>
      <c r="AY198" s="250" t="s">
        <v>125</v>
      </c>
    </row>
    <row r="199" s="14" customFormat="1">
      <c r="A199" s="14"/>
      <c r="B199" s="240"/>
      <c r="C199" s="241"/>
      <c r="D199" s="231" t="s">
        <v>133</v>
      </c>
      <c r="E199" s="241"/>
      <c r="F199" s="243" t="s">
        <v>256</v>
      </c>
      <c r="G199" s="241"/>
      <c r="H199" s="244">
        <v>52.5</v>
      </c>
      <c r="I199" s="245"/>
      <c r="J199" s="241"/>
      <c r="K199" s="241"/>
      <c r="L199" s="246"/>
      <c r="M199" s="247"/>
      <c r="N199" s="248"/>
      <c r="O199" s="248"/>
      <c r="P199" s="248"/>
      <c r="Q199" s="248"/>
      <c r="R199" s="248"/>
      <c r="S199" s="248"/>
      <c r="T199" s="24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0" t="s">
        <v>133</v>
      </c>
      <c r="AU199" s="250" t="s">
        <v>86</v>
      </c>
      <c r="AV199" s="14" t="s">
        <v>86</v>
      </c>
      <c r="AW199" s="14" t="s">
        <v>4</v>
      </c>
      <c r="AX199" s="14" t="s">
        <v>84</v>
      </c>
      <c r="AY199" s="250" t="s">
        <v>125</v>
      </c>
    </row>
    <row r="200" s="2" customFormat="1" ht="24.15" customHeight="1">
      <c r="A200" s="38"/>
      <c r="B200" s="39"/>
      <c r="C200" s="251" t="s">
        <v>257</v>
      </c>
      <c r="D200" s="251" t="s">
        <v>186</v>
      </c>
      <c r="E200" s="252" t="s">
        <v>258</v>
      </c>
      <c r="F200" s="253" t="s">
        <v>259</v>
      </c>
      <c r="G200" s="254" t="s">
        <v>222</v>
      </c>
      <c r="H200" s="255">
        <v>84</v>
      </c>
      <c r="I200" s="256"/>
      <c r="J200" s="257">
        <f>ROUND(I200*H200,2)</f>
        <v>0</v>
      </c>
      <c r="K200" s="258"/>
      <c r="L200" s="259"/>
      <c r="M200" s="260" t="s">
        <v>1</v>
      </c>
      <c r="N200" s="261" t="s">
        <v>41</v>
      </c>
      <c r="O200" s="91"/>
      <c r="P200" s="225">
        <f>O200*H200</f>
        <v>0</v>
      </c>
      <c r="Q200" s="225">
        <v>0.0026700000000000001</v>
      </c>
      <c r="R200" s="225">
        <f>Q200*H200</f>
        <v>0.22428000000000001</v>
      </c>
      <c r="S200" s="225">
        <v>0</v>
      </c>
      <c r="T200" s="22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7" t="s">
        <v>168</v>
      </c>
      <c r="AT200" s="227" t="s">
        <v>186</v>
      </c>
      <c r="AU200" s="227" t="s">
        <v>86</v>
      </c>
      <c r="AY200" s="17" t="s">
        <v>125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17" t="s">
        <v>84</v>
      </c>
      <c r="BK200" s="228">
        <f>ROUND(I200*H200,2)</f>
        <v>0</v>
      </c>
      <c r="BL200" s="17" t="s">
        <v>131</v>
      </c>
      <c r="BM200" s="227" t="s">
        <v>260</v>
      </c>
    </row>
    <row r="201" s="14" customFormat="1">
      <c r="A201" s="14"/>
      <c r="B201" s="240"/>
      <c r="C201" s="241"/>
      <c r="D201" s="231" t="s">
        <v>133</v>
      </c>
      <c r="E201" s="242" t="s">
        <v>1</v>
      </c>
      <c r="F201" s="243" t="s">
        <v>250</v>
      </c>
      <c r="G201" s="241"/>
      <c r="H201" s="244">
        <v>80</v>
      </c>
      <c r="I201" s="245"/>
      <c r="J201" s="241"/>
      <c r="K201" s="241"/>
      <c r="L201" s="246"/>
      <c r="M201" s="247"/>
      <c r="N201" s="248"/>
      <c r="O201" s="248"/>
      <c r="P201" s="248"/>
      <c r="Q201" s="248"/>
      <c r="R201" s="248"/>
      <c r="S201" s="248"/>
      <c r="T201" s="24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0" t="s">
        <v>133</v>
      </c>
      <c r="AU201" s="250" t="s">
        <v>86</v>
      </c>
      <c r="AV201" s="14" t="s">
        <v>86</v>
      </c>
      <c r="AW201" s="14" t="s">
        <v>32</v>
      </c>
      <c r="AX201" s="14" t="s">
        <v>84</v>
      </c>
      <c r="AY201" s="250" t="s">
        <v>125</v>
      </c>
    </row>
    <row r="202" s="14" customFormat="1">
      <c r="A202" s="14"/>
      <c r="B202" s="240"/>
      <c r="C202" s="241"/>
      <c r="D202" s="231" t="s">
        <v>133</v>
      </c>
      <c r="E202" s="241"/>
      <c r="F202" s="243" t="s">
        <v>261</v>
      </c>
      <c r="G202" s="241"/>
      <c r="H202" s="244">
        <v>84</v>
      </c>
      <c r="I202" s="245"/>
      <c r="J202" s="241"/>
      <c r="K202" s="241"/>
      <c r="L202" s="246"/>
      <c r="M202" s="247"/>
      <c r="N202" s="248"/>
      <c r="O202" s="248"/>
      <c r="P202" s="248"/>
      <c r="Q202" s="248"/>
      <c r="R202" s="248"/>
      <c r="S202" s="248"/>
      <c r="T202" s="24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0" t="s">
        <v>133</v>
      </c>
      <c r="AU202" s="250" t="s">
        <v>86</v>
      </c>
      <c r="AV202" s="14" t="s">
        <v>86</v>
      </c>
      <c r="AW202" s="14" t="s">
        <v>4</v>
      </c>
      <c r="AX202" s="14" t="s">
        <v>84</v>
      </c>
      <c r="AY202" s="250" t="s">
        <v>125</v>
      </c>
    </row>
    <row r="203" s="2" customFormat="1" ht="24.15" customHeight="1">
      <c r="A203" s="38"/>
      <c r="B203" s="39"/>
      <c r="C203" s="215" t="s">
        <v>262</v>
      </c>
      <c r="D203" s="215" t="s">
        <v>127</v>
      </c>
      <c r="E203" s="216" t="s">
        <v>263</v>
      </c>
      <c r="F203" s="217" t="s">
        <v>264</v>
      </c>
      <c r="G203" s="218" t="s">
        <v>222</v>
      </c>
      <c r="H203" s="219">
        <v>6</v>
      </c>
      <c r="I203" s="220"/>
      <c r="J203" s="221">
        <f>ROUND(I203*H203,2)</f>
        <v>0</v>
      </c>
      <c r="K203" s="222"/>
      <c r="L203" s="44"/>
      <c r="M203" s="223" t="s">
        <v>1</v>
      </c>
      <c r="N203" s="224" t="s">
        <v>41</v>
      </c>
      <c r="O203" s="91"/>
      <c r="P203" s="225">
        <f>O203*H203</f>
        <v>0</v>
      </c>
      <c r="Q203" s="225">
        <v>2.0000000000000002E-05</v>
      </c>
      <c r="R203" s="225">
        <f>Q203*H203</f>
        <v>0.00012000000000000002</v>
      </c>
      <c r="S203" s="225">
        <v>0</v>
      </c>
      <c r="T203" s="22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7" t="s">
        <v>131</v>
      </c>
      <c r="AT203" s="227" t="s">
        <v>127</v>
      </c>
      <c r="AU203" s="227" t="s">
        <v>86</v>
      </c>
      <c r="AY203" s="17" t="s">
        <v>125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17" t="s">
        <v>84</v>
      </c>
      <c r="BK203" s="228">
        <f>ROUND(I203*H203,2)</f>
        <v>0</v>
      </c>
      <c r="BL203" s="17" t="s">
        <v>131</v>
      </c>
      <c r="BM203" s="227" t="s">
        <v>265</v>
      </c>
    </row>
    <row r="204" s="13" customFormat="1">
      <c r="A204" s="13"/>
      <c r="B204" s="229"/>
      <c r="C204" s="230"/>
      <c r="D204" s="231" t="s">
        <v>133</v>
      </c>
      <c r="E204" s="232" t="s">
        <v>1</v>
      </c>
      <c r="F204" s="233" t="s">
        <v>266</v>
      </c>
      <c r="G204" s="230"/>
      <c r="H204" s="232" t="s">
        <v>1</v>
      </c>
      <c r="I204" s="234"/>
      <c r="J204" s="230"/>
      <c r="K204" s="230"/>
      <c r="L204" s="235"/>
      <c r="M204" s="236"/>
      <c r="N204" s="237"/>
      <c r="O204" s="237"/>
      <c r="P204" s="237"/>
      <c r="Q204" s="237"/>
      <c r="R204" s="237"/>
      <c r="S204" s="237"/>
      <c r="T204" s="23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9" t="s">
        <v>133</v>
      </c>
      <c r="AU204" s="239" t="s">
        <v>86</v>
      </c>
      <c r="AV204" s="13" t="s">
        <v>84</v>
      </c>
      <c r="AW204" s="13" t="s">
        <v>32</v>
      </c>
      <c r="AX204" s="13" t="s">
        <v>76</v>
      </c>
      <c r="AY204" s="239" t="s">
        <v>125</v>
      </c>
    </row>
    <row r="205" s="14" customFormat="1">
      <c r="A205" s="14"/>
      <c r="B205" s="240"/>
      <c r="C205" s="241"/>
      <c r="D205" s="231" t="s">
        <v>133</v>
      </c>
      <c r="E205" s="242" t="s">
        <v>1</v>
      </c>
      <c r="F205" s="243" t="s">
        <v>157</v>
      </c>
      <c r="G205" s="241"/>
      <c r="H205" s="244">
        <v>6</v>
      </c>
      <c r="I205" s="245"/>
      <c r="J205" s="241"/>
      <c r="K205" s="241"/>
      <c r="L205" s="246"/>
      <c r="M205" s="247"/>
      <c r="N205" s="248"/>
      <c r="O205" s="248"/>
      <c r="P205" s="248"/>
      <c r="Q205" s="248"/>
      <c r="R205" s="248"/>
      <c r="S205" s="248"/>
      <c r="T205" s="24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0" t="s">
        <v>133</v>
      </c>
      <c r="AU205" s="250" t="s">
        <v>86</v>
      </c>
      <c r="AV205" s="14" t="s">
        <v>86</v>
      </c>
      <c r="AW205" s="14" t="s">
        <v>32</v>
      </c>
      <c r="AX205" s="14" t="s">
        <v>84</v>
      </c>
      <c r="AY205" s="250" t="s">
        <v>125</v>
      </c>
    </row>
    <row r="206" s="2" customFormat="1" ht="24.15" customHeight="1">
      <c r="A206" s="38"/>
      <c r="B206" s="39"/>
      <c r="C206" s="251" t="s">
        <v>267</v>
      </c>
      <c r="D206" s="251" t="s">
        <v>186</v>
      </c>
      <c r="E206" s="252" t="s">
        <v>268</v>
      </c>
      <c r="F206" s="253" t="s">
        <v>269</v>
      </c>
      <c r="G206" s="254" t="s">
        <v>222</v>
      </c>
      <c r="H206" s="255">
        <v>6.1799999999999997</v>
      </c>
      <c r="I206" s="256"/>
      <c r="J206" s="257">
        <f>ROUND(I206*H206,2)</f>
        <v>0</v>
      </c>
      <c r="K206" s="258"/>
      <c r="L206" s="259"/>
      <c r="M206" s="260" t="s">
        <v>1</v>
      </c>
      <c r="N206" s="261" t="s">
        <v>41</v>
      </c>
      <c r="O206" s="91"/>
      <c r="P206" s="225">
        <f>O206*H206</f>
        <v>0</v>
      </c>
      <c r="Q206" s="225">
        <v>0.0080999999999999996</v>
      </c>
      <c r="R206" s="225">
        <f>Q206*H206</f>
        <v>0.050057999999999998</v>
      </c>
      <c r="S206" s="225">
        <v>0</v>
      </c>
      <c r="T206" s="22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7" t="s">
        <v>168</v>
      </c>
      <c r="AT206" s="227" t="s">
        <v>186</v>
      </c>
      <c r="AU206" s="227" t="s">
        <v>86</v>
      </c>
      <c r="AY206" s="17" t="s">
        <v>125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7" t="s">
        <v>84</v>
      </c>
      <c r="BK206" s="228">
        <f>ROUND(I206*H206,2)</f>
        <v>0</v>
      </c>
      <c r="BL206" s="17" t="s">
        <v>131</v>
      </c>
      <c r="BM206" s="227" t="s">
        <v>270</v>
      </c>
    </row>
    <row r="207" s="14" customFormat="1">
      <c r="A207" s="14"/>
      <c r="B207" s="240"/>
      <c r="C207" s="241"/>
      <c r="D207" s="231" t="s">
        <v>133</v>
      </c>
      <c r="E207" s="242" t="s">
        <v>1</v>
      </c>
      <c r="F207" s="243" t="s">
        <v>157</v>
      </c>
      <c r="G207" s="241"/>
      <c r="H207" s="244">
        <v>6</v>
      </c>
      <c r="I207" s="245"/>
      <c r="J207" s="241"/>
      <c r="K207" s="241"/>
      <c r="L207" s="246"/>
      <c r="M207" s="247"/>
      <c r="N207" s="248"/>
      <c r="O207" s="248"/>
      <c r="P207" s="248"/>
      <c r="Q207" s="248"/>
      <c r="R207" s="248"/>
      <c r="S207" s="248"/>
      <c r="T207" s="24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0" t="s">
        <v>133</v>
      </c>
      <c r="AU207" s="250" t="s">
        <v>86</v>
      </c>
      <c r="AV207" s="14" t="s">
        <v>86</v>
      </c>
      <c r="AW207" s="14" t="s">
        <v>32</v>
      </c>
      <c r="AX207" s="14" t="s">
        <v>84</v>
      </c>
      <c r="AY207" s="250" t="s">
        <v>125</v>
      </c>
    </row>
    <row r="208" s="14" customFormat="1">
      <c r="A208" s="14"/>
      <c r="B208" s="240"/>
      <c r="C208" s="241"/>
      <c r="D208" s="231" t="s">
        <v>133</v>
      </c>
      <c r="E208" s="241"/>
      <c r="F208" s="243" t="s">
        <v>271</v>
      </c>
      <c r="G208" s="241"/>
      <c r="H208" s="244">
        <v>6.1799999999999997</v>
      </c>
      <c r="I208" s="245"/>
      <c r="J208" s="241"/>
      <c r="K208" s="241"/>
      <c r="L208" s="246"/>
      <c r="M208" s="247"/>
      <c r="N208" s="248"/>
      <c r="O208" s="248"/>
      <c r="P208" s="248"/>
      <c r="Q208" s="248"/>
      <c r="R208" s="248"/>
      <c r="S208" s="248"/>
      <c r="T208" s="24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0" t="s">
        <v>133</v>
      </c>
      <c r="AU208" s="250" t="s">
        <v>86</v>
      </c>
      <c r="AV208" s="14" t="s">
        <v>86</v>
      </c>
      <c r="AW208" s="14" t="s">
        <v>4</v>
      </c>
      <c r="AX208" s="14" t="s">
        <v>84</v>
      </c>
      <c r="AY208" s="250" t="s">
        <v>125</v>
      </c>
    </row>
    <row r="209" s="2" customFormat="1" ht="33" customHeight="1">
      <c r="A209" s="38"/>
      <c r="B209" s="39"/>
      <c r="C209" s="215" t="s">
        <v>272</v>
      </c>
      <c r="D209" s="215" t="s">
        <v>127</v>
      </c>
      <c r="E209" s="216" t="s">
        <v>273</v>
      </c>
      <c r="F209" s="217" t="s">
        <v>274</v>
      </c>
      <c r="G209" s="218" t="s">
        <v>275</v>
      </c>
      <c r="H209" s="219">
        <v>3</v>
      </c>
      <c r="I209" s="220"/>
      <c r="J209" s="221">
        <f>ROUND(I209*H209,2)</f>
        <v>0</v>
      </c>
      <c r="K209" s="222"/>
      <c r="L209" s="44"/>
      <c r="M209" s="223" t="s">
        <v>1</v>
      </c>
      <c r="N209" s="224" t="s">
        <v>41</v>
      </c>
      <c r="O209" s="91"/>
      <c r="P209" s="225">
        <f>O209*H209</f>
        <v>0</v>
      </c>
      <c r="Q209" s="225">
        <v>0</v>
      </c>
      <c r="R209" s="225">
        <f>Q209*H209</f>
        <v>0</v>
      </c>
      <c r="S209" s="225">
        <v>0</v>
      </c>
      <c r="T209" s="22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7" t="s">
        <v>131</v>
      </c>
      <c r="AT209" s="227" t="s">
        <v>127</v>
      </c>
      <c r="AU209" s="227" t="s">
        <v>86</v>
      </c>
      <c r="AY209" s="17" t="s">
        <v>125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17" t="s">
        <v>84</v>
      </c>
      <c r="BK209" s="228">
        <f>ROUND(I209*H209,2)</f>
        <v>0</v>
      </c>
      <c r="BL209" s="17" t="s">
        <v>131</v>
      </c>
      <c r="BM209" s="227" t="s">
        <v>276</v>
      </c>
    </row>
    <row r="210" s="13" customFormat="1">
      <c r="A210" s="13"/>
      <c r="B210" s="229"/>
      <c r="C210" s="230"/>
      <c r="D210" s="231" t="s">
        <v>133</v>
      </c>
      <c r="E210" s="232" t="s">
        <v>1</v>
      </c>
      <c r="F210" s="233" t="s">
        <v>277</v>
      </c>
      <c r="G210" s="230"/>
      <c r="H210" s="232" t="s">
        <v>1</v>
      </c>
      <c r="I210" s="234"/>
      <c r="J210" s="230"/>
      <c r="K210" s="230"/>
      <c r="L210" s="235"/>
      <c r="M210" s="236"/>
      <c r="N210" s="237"/>
      <c r="O210" s="237"/>
      <c r="P210" s="237"/>
      <c r="Q210" s="237"/>
      <c r="R210" s="237"/>
      <c r="S210" s="237"/>
      <c r="T210" s="23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9" t="s">
        <v>133</v>
      </c>
      <c r="AU210" s="239" t="s">
        <v>86</v>
      </c>
      <c r="AV210" s="13" t="s">
        <v>84</v>
      </c>
      <c r="AW210" s="13" t="s">
        <v>32</v>
      </c>
      <c r="AX210" s="13" t="s">
        <v>76</v>
      </c>
      <c r="AY210" s="239" t="s">
        <v>125</v>
      </c>
    </row>
    <row r="211" s="14" customFormat="1">
      <c r="A211" s="14"/>
      <c r="B211" s="240"/>
      <c r="C211" s="241"/>
      <c r="D211" s="231" t="s">
        <v>133</v>
      </c>
      <c r="E211" s="242" t="s">
        <v>1</v>
      </c>
      <c r="F211" s="243" t="s">
        <v>142</v>
      </c>
      <c r="G211" s="241"/>
      <c r="H211" s="244">
        <v>3</v>
      </c>
      <c r="I211" s="245"/>
      <c r="J211" s="241"/>
      <c r="K211" s="241"/>
      <c r="L211" s="246"/>
      <c r="M211" s="247"/>
      <c r="N211" s="248"/>
      <c r="O211" s="248"/>
      <c r="P211" s="248"/>
      <c r="Q211" s="248"/>
      <c r="R211" s="248"/>
      <c r="S211" s="248"/>
      <c r="T211" s="24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0" t="s">
        <v>133</v>
      </c>
      <c r="AU211" s="250" t="s">
        <v>86</v>
      </c>
      <c r="AV211" s="14" t="s">
        <v>86</v>
      </c>
      <c r="AW211" s="14" t="s">
        <v>32</v>
      </c>
      <c r="AX211" s="14" t="s">
        <v>84</v>
      </c>
      <c r="AY211" s="250" t="s">
        <v>125</v>
      </c>
    </row>
    <row r="212" s="2" customFormat="1" ht="16.5" customHeight="1">
      <c r="A212" s="38"/>
      <c r="B212" s="39"/>
      <c r="C212" s="251" t="s">
        <v>278</v>
      </c>
      <c r="D212" s="251" t="s">
        <v>186</v>
      </c>
      <c r="E212" s="252" t="s">
        <v>279</v>
      </c>
      <c r="F212" s="253" t="s">
        <v>280</v>
      </c>
      <c r="G212" s="254" t="s">
        <v>275</v>
      </c>
      <c r="H212" s="255">
        <v>3</v>
      </c>
      <c r="I212" s="256"/>
      <c r="J212" s="257">
        <f>ROUND(I212*H212,2)</f>
        <v>0</v>
      </c>
      <c r="K212" s="258"/>
      <c r="L212" s="259"/>
      <c r="M212" s="260" t="s">
        <v>1</v>
      </c>
      <c r="N212" s="261" t="s">
        <v>41</v>
      </c>
      <c r="O212" s="91"/>
      <c r="P212" s="225">
        <f>O212*H212</f>
        <v>0</v>
      </c>
      <c r="Q212" s="225">
        <v>0.00040000000000000002</v>
      </c>
      <c r="R212" s="225">
        <f>Q212*H212</f>
        <v>0.0012000000000000001</v>
      </c>
      <c r="S212" s="225">
        <v>0</v>
      </c>
      <c r="T212" s="22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7" t="s">
        <v>168</v>
      </c>
      <c r="AT212" s="227" t="s">
        <v>186</v>
      </c>
      <c r="AU212" s="227" t="s">
        <v>86</v>
      </c>
      <c r="AY212" s="17" t="s">
        <v>125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17" t="s">
        <v>84</v>
      </c>
      <c r="BK212" s="228">
        <f>ROUND(I212*H212,2)</f>
        <v>0</v>
      </c>
      <c r="BL212" s="17" t="s">
        <v>131</v>
      </c>
      <c r="BM212" s="227" t="s">
        <v>281</v>
      </c>
    </row>
    <row r="213" s="14" customFormat="1">
      <c r="A213" s="14"/>
      <c r="B213" s="240"/>
      <c r="C213" s="241"/>
      <c r="D213" s="231" t="s">
        <v>133</v>
      </c>
      <c r="E213" s="242" t="s">
        <v>1</v>
      </c>
      <c r="F213" s="243" t="s">
        <v>142</v>
      </c>
      <c r="G213" s="241"/>
      <c r="H213" s="244">
        <v>3</v>
      </c>
      <c r="I213" s="245"/>
      <c r="J213" s="241"/>
      <c r="K213" s="241"/>
      <c r="L213" s="246"/>
      <c r="M213" s="247"/>
      <c r="N213" s="248"/>
      <c r="O213" s="248"/>
      <c r="P213" s="248"/>
      <c r="Q213" s="248"/>
      <c r="R213" s="248"/>
      <c r="S213" s="248"/>
      <c r="T213" s="24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0" t="s">
        <v>133</v>
      </c>
      <c r="AU213" s="250" t="s">
        <v>86</v>
      </c>
      <c r="AV213" s="14" t="s">
        <v>86</v>
      </c>
      <c r="AW213" s="14" t="s">
        <v>32</v>
      </c>
      <c r="AX213" s="14" t="s">
        <v>84</v>
      </c>
      <c r="AY213" s="250" t="s">
        <v>125</v>
      </c>
    </row>
    <row r="214" s="2" customFormat="1" ht="33" customHeight="1">
      <c r="A214" s="38"/>
      <c r="B214" s="39"/>
      <c r="C214" s="215" t="s">
        <v>282</v>
      </c>
      <c r="D214" s="215" t="s">
        <v>127</v>
      </c>
      <c r="E214" s="216" t="s">
        <v>283</v>
      </c>
      <c r="F214" s="217" t="s">
        <v>284</v>
      </c>
      <c r="G214" s="218" t="s">
        <v>275</v>
      </c>
      <c r="H214" s="219">
        <v>3</v>
      </c>
      <c r="I214" s="220"/>
      <c r="J214" s="221">
        <f>ROUND(I214*H214,2)</f>
        <v>0</v>
      </c>
      <c r="K214" s="222"/>
      <c r="L214" s="44"/>
      <c r="M214" s="223" t="s">
        <v>1</v>
      </c>
      <c r="N214" s="224" t="s">
        <v>41</v>
      </c>
      <c r="O214" s="91"/>
      <c r="P214" s="225">
        <f>O214*H214</f>
        <v>0</v>
      </c>
      <c r="Q214" s="225">
        <v>0</v>
      </c>
      <c r="R214" s="225">
        <f>Q214*H214</f>
        <v>0</v>
      </c>
      <c r="S214" s="225">
        <v>0</v>
      </c>
      <c r="T214" s="22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7" t="s">
        <v>131</v>
      </c>
      <c r="AT214" s="227" t="s">
        <v>127</v>
      </c>
      <c r="AU214" s="227" t="s">
        <v>86</v>
      </c>
      <c r="AY214" s="17" t="s">
        <v>125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17" t="s">
        <v>84</v>
      </c>
      <c r="BK214" s="228">
        <f>ROUND(I214*H214,2)</f>
        <v>0</v>
      </c>
      <c r="BL214" s="17" t="s">
        <v>131</v>
      </c>
      <c r="BM214" s="227" t="s">
        <v>285</v>
      </c>
    </row>
    <row r="215" s="13" customFormat="1">
      <c r="A215" s="13"/>
      <c r="B215" s="229"/>
      <c r="C215" s="230"/>
      <c r="D215" s="231" t="s">
        <v>133</v>
      </c>
      <c r="E215" s="232" t="s">
        <v>1</v>
      </c>
      <c r="F215" s="233" t="s">
        <v>277</v>
      </c>
      <c r="G215" s="230"/>
      <c r="H215" s="232" t="s">
        <v>1</v>
      </c>
      <c r="I215" s="234"/>
      <c r="J215" s="230"/>
      <c r="K215" s="230"/>
      <c r="L215" s="235"/>
      <c r="M215" s="236"/>
      <c r="N215" s="237"/>
      <c r="O215" s="237"/>
      <c r="P215" s="237"/>
      <c r="Q215" s="237"/>
      <c r="R215" s="237"/>
      <c r="S215" s="237"/>
      <c r="T215" s="23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9" t="s">
        <v>133</v>
      </c>
      <c r="AU215" s="239" t="s">
        <v>86</v>
      </c>
      <c r="AV215" s="13" t="s">
        <v>84</v>
      </c>
      <c r="AW215" s="13" t="s">
        <v>32</v>
      </c>
      <c r="AX215" s="13" t="s">
        <v>76</v>
      </c>
      <c r="AY215" s="239" t="s">
        <v>125</v>
      </c>
    </row>
    <row r="216" s="14" customFormat="1">
      <c r="A216" s="14"/>
      <c r="B216" s="240"/>
      <c r="C216" s="241"/>
      <c r="D216" s="231" t="s">
        <v>133</v>
      </c>
      <c r="E216" s="242" t="s">
        <v>1</v>
      </c>
      <c r="F216" s="243" t="s">
        <v>142</v>
      </c>
      <c r="G216" s="241"/>
      <c r="H216" s="244">
        <v>3</v>
      </c>
      <c r="I216" s="245"/>
      <c r="J216" s="241"/>
      <c r="K216" s="241"/>
      <c r="L216" s="246"/>
      <c r="M216" s="247"/>
      <c r="N216" s="248"/>
      <c r="O216" s="248"/>
      <c r="P216" s="248"/>
      <c r="Q216" s="248"/>
      <c r="R216" s="248"/>
      <c r="S216" s="248"/>
      <c r="T216" s="24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0" t="s">
        <v>133</v>
      </c>
      <c r="AU216" s="250" t="s">
        <v>86</v>
      </c>
      <c r="AV216" s="14" t="s">
        <v>86</v>
      </c>
      <c r="AW216" s="14" t="s">
        <v>32</v>
      </c>
      <c r="AX216" s="14" t="s">
        <v>84</v>
      </c>
      <c r="AY216" s="250" t="s">
        <v>125</v>
      </c>
    </row>
    <row r="217" s="2" customFormat="1" ht="16.5" customHeight="1">
      <c r="A217" s="38"/>
      <c r="B217" s="39"/>
      <c r="C217" s="251" t="s">
        <v>286</v>
      </c>
      <c r="D217" s="251" t="s">
        <v>186</v>
      </c>
      <c r="E217" s="252" t="s">
        <v>287</v>
      </c>
      <c r="F217" s="253" t="s">
        <v>288</v>
      </c>
      <c r="G217" s="254" t="s">
        <v>275</v>
      </c>
      <c r="H217" s="255">
        <v>3</v>
      </c>
      <c r="I217" s="256"/>
      <c r="J217" s="257">
        <f>ROUND(I217*H217,2)</f>
        <v>0</v>
      </c>
      <c r="K217" s="258"/>
      <c r="L217" s="259"/>
      <c r="M217" s="260" t="s">
        <v>1</v>
      </c>
      <c r="N217" s="261" t="s">
        <v>41</v>
      </c>
      <c r="O217" s="91"/>
      <c r="P217" s="225">
        <f>O217*H217</f>
        <v>0</v>
      </c>
      <c r="Q217" s="225">
        <v>0.00080000000000000004</v>
      </c>
      <c r="R217" s="225">
        <f>Q217*H217</f>
        <v>0.0024000000000000002</v>
      </c>
      <c r="S217" s="225">
        <v>0</v>
      </c>
      <c r="T217" s="22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7" t="s">
        <v>168</v>
      </c>
      <c r="AT217" s="227" t="s">
        <v>186</v>
      </c>
      <c r="AU217" s="227" t="s">
        <v>86</v>
      </c>
      <c r="AY217" s="17" t="s">
        <v>125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17" t="s">
        <v>84</v>
      </c>
      <c r="BK217" s="228">
        <f>ROUND(I217*H217,2)</f>
        <v>0</v>
      </c>
      <c r="BL217" s="17" t="s">
        <v>131</v>
      </c>
      <c r="BM217" s="227" t="s">
        <v>289</v>
      </c>
    </row>
    <row r="218" s="14" customFormat="1">
      <c r="A218" s="14"/>
      <c r="B218" s="240"/>
      <c r="C218" s="241"/>
      <c r="D218" s="231" t="s">
        <v>133</v>
      </c>
      <c r="E218" s="242" t="s">
        <v>1</v>
      </c>
      <c r="F218" s="243" t="s">
        <v>142</v>
      </c>
      <c r="G218" s="241"/>
      <c r="H218" s="244">
        <v>3</v>
      </c>
      <c r="I218" s="245"/>
      <c r="J218" s="241"/>
      <c r="K218" s="241"/>
      <c r="L218" s="246"/>
      <c r="M218" s="247"/>
      <c r="N218" s="248"/>
      <c r="O218" s="248"/>
      <c r="P218" s="248"/>
      <c r="Q218" s="248"/>
      <c r="R218" s="248"/>
      <c r="S218" s="248"/>
      <c r="T218" s="24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0" t="s">
        <v>133</v>
      </c>
      <c r="AU218" s="250" t="s">
        <v>86</v>
      </c>
      <c r="AV218" s="14" t="s">
        <v>86</v>
      </c>
      <c r="AW218" s="14" t="s">
        <v>32</v>
      </c>
      <c r="AX218" s="14" t="s">
        <v>84</v>
      </c>
      <c r="AY218" s="250" t="s">
        <v>125</v>
      </c>
    </row>
    <row r="219" s="2" customFormat="1" ht="21.75" customHeight="1">
      <c r="A219" s="38"/>
      <c r="B219" s="39"/>
      <c r="C219" s="215" t="s">
        <v>201</v>
      </c>
      <c r="D219" s="215" t="s">
        <v>127</v>
      </c>
      <c r="E219" s="216" t="s">
        <v>290</v>
      </c>
      <c r="F219" s="217" t="s">
        <v>291</v>
      </c>
      <c r="G219" s="218" t="s">
        <v>222</v>
      </c>
      <c r="H219" s="219">
        <v>50</v>
      </c>
      <c r="I219" s="220"/>
      <c r="J219" s="221">
        <f>ROUND(I219*H219,2)</f>
        <v>0</v>
      </c>
      <c r="K219" s="222"/>
      <c r="L219" s="44"/>
      <c r="M219" s="223" t="s">
        <v>1</v>
      </c>
      <c r="N219" s="224" t="s">
        <v>41</v>
      </c>
      <c r="O219" s="91"/>
      <c r="P219" s="225">
        <f>O219*H219</f>
        <v>0</v>
      </c>
      <c r="Q219" s="225">
        <v>0</v>
      </c>
      <c r="R219" s="225">
        <f>Q219*H219</f>
        <v>0</v>
      </c>
      <c r="S219" s="225">
        <v>0</v>
      </c>
      <c r="T219" s="22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7" t="s">
        <v>131</v>
      </c>
      <c r="AT219" s="227" t="s">
        <v>127</v>
      </c>
      <c r="AU219" s="227" t="s">
        <v>86</v>
      </c>
      <c r="AY219" s="17" t="s">
        <v>125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17" t="s">
        <v>84</v>
      </c>
      <c r="BK219" s="228">
        <f>ROUND(I219*H219,2)</f>
        <v>0</v>
      </c>
      <c r="BL219" s="17" t="s">
        <v>131</v>
      </c>
      <c r="BM219" s="227" t="s">
        <v>292</v>
      </c>
    </row>
    <row r="220" s="14" customFormat="1">
      <c r="A220" s="14"/>
      <c r="B220" s="240"/>
      <c r="C220" s="241"/>
      <c r="D220" s="231" t="s">
        <v>133</v>
      </c>
      <c r="E220" s="242" t="s">
        <v>1</v>
      </c>
      <c r="F220" s="243" t="s">
        <v>244</v>
      </c>
      <c r="G220" s="241"/>
      <c r="H220" s="244">
        <v>50</v>
      </c>
      <c r="I220" s="245"/>
      <c r="J220" s="241"/>
      <c r="K220" s="241"/>
      <c r="L220" s="246"/>
      <c r="M220" s="247"/>
      <c r="N220" s="248"/>
      <c r="O220" s="248"/>
      <c r="P220" s="248"/>
      <c r="Q220" s="248"/>
      <c r="R220" s="248"/>
      <c r="S220" s="248"/>
      <c r="T220" s="24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0" t="s">
        <v>133</v>
      </c>
      <c r="AU220" s="250" t="s">
        <v>86</v>
      </c>
      <c r="AV220" s="14" t="s">
        <v>86</v>
      </c>
      <c r="AW220" s="14" t="s">
        <v>32</v>
      </c>
      <c r="AX220" s="14" t="s">
        <v>84</v>
      </c>
      <c r="AY220" s="250" t="s">
        <v>125</v>
      </c>
    </row>
    <row r="221" s="2" customFormat="1" ht="21.75" customHeight="1">
      <c r="A221" s="38"/>
      <c r="B221" s="39"/>
      <c r="C221" s="215" t="s">
        <v>293</v>
      </c>
      <c r="D221" s="215" t="s">
        <v>127</v>
      </c>
      <c r="E221" s="216" t="s">
        <v>294</v>
      </c>
      <c r="F221" s="217" t="s">
        <v>295</v>
      </c>
      <c r="G221" s="218" t="s">
        <v>222</v>
      </c>
      <c r="H221" s="219">
        <v>80</v>
      </c>
      <c r="I221" s="220"/>
      <c r="J221" s="221">
        <f>ROUND(I221*H221,2)</f>
        <v>0</v>
      </c>
      <c r="K221" s="222"/>
      <c r="L221" s="44"/>
      <c r="M221" s="223" t="s">
        <v>1</v>
      </c>
      <c r="N221" s="224" t="s">
        <v>41</v>
      </c>
      <c r="O221" s="91"/>
      <c r="P221" s="225">
        <f>O221*H221</f>
        <v>0</v>
      </c>
      <c r="Q221" s="225">
        <v>0</v>
      </c>
      <c r="R221" s="225">
        <f>Q221*H221</f>
        <v>0</v>
      </c>
      <c r="S221" s="225">
        <v>0</v>
      </c>
      <c r="T221" s="22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7" t="s">
        <v>131</v>
      </c>
      <c r="AT221" s="227" t="s">
        <v>127</v>
      </c>
      <c r="AU221" s="227" t="s">
        <v>86</v>
      </c>
      <c r="AY221" s="17" t="s">
        <v>125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17" t="s">
        <v>84</v>
      </c>
      <c r="BK221" s="228">
        <f>ROUND(I221*H221,2)</f>
        <v>0</v>
      </c>
      <c r="BL221" s="17" t="s">
        <v>131</v>
      </c>
      <c r="BM221" s="227" t="s">
        <v>296</v>
      </c>
    </row>
    <row r="222" s="14" customFormat="1">
      <c r="A222" s="14"/>
      <c r="B222" s="240"/>
      <c r="C222" s="241"/>
      <c r="D222" s="231" t="s">
        <v>133</v>
      </c>
      <c r="E222" s="242" t="s">
        <v>1</v>
      </c>
      <c r="F222" s="243" t="s">
        <v>250</v>
      </c>
      <c r="G222" s="241"/>
      <c r="H222" s="244">
        <v>80</v>
      </c>
      <c r="I222" s="245"/>
      <c r="J222" s="241"/>
      <c r="K222" s="241"/>
      <c r="L222" s="246"/>
      <c r="M222" s="247"/>
      <c r="N222" s="248"/>
      <c r="O222" s="248"/>
      <c r="P222" s="248"/>
      <c r="Q222" s="248"/>
      <c r="R222" s="248"/>
      <c r="S222" s="248"/>
      <c r="T222" s="24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0" t="s">
        <v>133</v>
      </c>
      <c r="AU222" s="250" t="s">
        <v>86</v>
      </c>
      <c r="AV222" s="14" t="s">
        <v>86</v>
      </c>
      <c r="AW222" s="14" t="s">
        <v>32</v>
      </c>
      <c r="AX222" s="14" t="s">
        <v>84</v>
      </c>
      <c r="AY222" s="250" t="s">
        <v>125</v>
      </c>
    </row>
    <row r="223" s="2" customFormat="1" ht="24.15" customHeight="1">
      <c r="A223" s="38"/>
      <c r="B223" s="39"/>
      <c r="C223" s="215" t="s">
        <v>297</v>
      </c>
      <c r="D223" s="215" t="s">
        <v>127</v>
      </c>
      <c r="E223" s="216" t="s">
        <v>298</v>
      </c>
      <c r="F223" s="217" t="s">
        <v>299</v>
      </c>
      <c r="G223" s="218" t="s">
        <v>275</v>
      </c>
      <c r="H223" s="219">
        <v>4</v>
      </c>
      <c r="I223" s="220"/>
      <c r="J223" s="221">
        <f>ROUND(I223*H223,2)</f>
        <v>0</v>
      </c>
      <c r="K223" s="222"/>
      <c r="L223" s="44"/>
      <c r="M223" s="223" t="s">
        <v>1</v>
      </c>
      <c r="N223" s="224" t="s">
        <v>41</v>
      </c>
      <c r="O223" s="91"/>
      <c r="P223" s="225">
        <f>O223*H223</f>
        <v>0</v>
      </c>
      <c r="Q223" s="225">
        <v>0.45937</v>
      </c>
      <c r="R223" s="225">
        <f>Q223*H223</f>
        <v>1.83748</v>
      </c>
      <c r="S223" s="225">
        <v>0</v>
      </c>
      <c r="T223" s="22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7" t="s">
        <v>131</v>
      </c>
      <c r="AT223" s="227" t="s">
        <v>127</v>
      </c>
      <c r="AU223" s="227" t="s">
        <v>86</v>
      </c>
      <c r="AY223" s="17" t="s">
        <v>125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17" t="s">
        <v>84</v>
      </c>
      <c r="BK223" s="228">
        <f>ROUND(I223*H223,2)</f>
        <v>0</v>
      </c>
      <c r="BL223" s="17" t="s">
        <v>131</v>
      </c>
      <c r="BM223" s="227" t="s">
        <v>300</v>
      </c>
    </row>
    <row r="224" s="14" customFormat="1">
      <c r="A224" s="14"/>
      <c r="B224" s="240"/>
      <c r="C224" s="241"/>
      <c r="D224" s="231" t="s">
        <v>133</v>
      </c>
      <c r="E224" s="242" t="s">
        <v>1</v>
      </c>
      <c r="F224" s="243" t="s">
        <v>131</v>
      </c>
      <c r="G224" s="241"/>
      <c r="H224" s="244">
        <v>4</v>
      </c>
      <c r="I224" s="245"/>
      <c r="J224" s="241"/>
      <c r="K224" s="241"/>
      <c r="L224" s="246"/>
      <c r="M224" s="247"/>
      <c r="N224" s="248"/>
      <c r="O224" s="248"/>
      <c r="P224" s="248"/>
      <c r="Q224" s="248"/>
      <c r="R224" s="248"/>
      <c r="S224" s="248"/>
      <c r="T224" s="249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0" t="s">
        <v>133</v>
      </c>
      <c r="AU224" s="250" t="s">
        <v>86</v>
      </c>
      <c r="AV224" s="14" t="s">
        <v>86</v>
      </c>
      <c r="AW224" s="14" t="s">
        <v>32</v>
      </c>
      <c r="AX224" s="14" t="s">
        <v>84</v>
      </c>
      <c r="AY224" s="250" t="s">
        <v>125</v>
      </c>
    </row>
    <row r="225" s="2" customFormat="1" ht="24.15" customHeight="1">
      <c r="A225" s="38"/>
      <c r="B225" s="39"/>
      <c r="C225" s="215" t="s">
        <v>301</v>
      </c>
      <c r="D225" s="215" t="s">
        <v>127</v>
      </c>
      <c r="E225" s="216" t="s">
        <v>302</v>
      </c>
      <c r="F225" s="217" t="s">
        <v>303</v>
      </c>
      <c r="G225" s="218" t="s">
        <v>189</v>
      </c>
      <c r="H225" s="219">
        <v>2.1930000000000001</v>
      </c>
      <c r="I225" s="220"/>
      <c r="J225" s="221">
        <f>ROUND(I225*H225,2)</f>
        <v>0</v>
      </c>
      <c r="K225" s="222"/>
      <c r="L225" s="44"/>
      <c r="M225" s="223" t="s">
        <v>1</v>
      </c>
      <c r="N225" s="224" t="s">
        <v>41</v>
      </c>
      <c r="O225" s="91"/>
      <c r="P225" s="225">
        <f>O225*H225</f>
        <v>0</v>
      </c>
      <c r="Q225" s="225">
        <v>0</v>
      </c>
      <c r="R225" s="225">
        <f>Q225*H225</f>
        <v>0</v>
      </c>
      <c r="S225" s="225">
        <v>0</v>
      </c>
      <c r="T225" s="22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7" t="s">
        <v>131</v>
      </c>
      <c r="AT225" s="227" t="s">
        <v>127</v>
      </c>
      <c r="AU225" s="227" t="s">
        <v>86</v>
      </c>
      <c r="AY225" s="17" t="s">
        <v>125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17" t="s">
        <v>84</v>
      </c>
      <c r="BK225" s="228">
        <f>ROUND(I225*H225,2)</f>
        <v>0</v>
      </c>
      <c r="BL225" s="17" t="s">
        <v>131</v>
      </c>
      <c r="BM225" s="227" t="s">
        <v>304</v>
      </c>
    </row>
    <row r="226" s="12" customFormat="1" ht="22.8" customHeight="1">
      <c r="A226" s="12"/>
      <c r="B226" s="199"/>
      <c r="C226" s="200"/>
      <c r="D226" s="201" t="s">
        <v>75</v>
      </c>
      <c r="E226" s="213" t="s">
        <v>173</v>
      </c>
      <c r="F226" s="213" t="s">
        <v>305</v>
      </c>
      <c r="G226" s="200"/>
      <c r="H226" s="200"/>
      <c r="I226" s="203"/>
      <c r="J226" s="214">
        <f>BK226</f>
        <v>0</v>
      </c>
      <c r="K226" s="200"/>
      <c r="L226" s="205"/>
      <c r="M226" s="206"/>
      <c r="N226" s="207"/>
      <c r="O226" s="207"/>
      <c r="P226" s="208">
        <f>SUM(P227:P231)</f>
        <v>0</v>
      </c>
      <c r="Q226" s="207"/>
      <c r="R226" s="208">
        <f>SUM(R227:R231)</f>
        <v>0.0041999999999999997</v>
      </c>
      <c r="S226" s="207"/>
      <c r="T226" s="209">
        <f>SUM(T227:T231)</f>
        <v>0.624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0" t="s">
        <v>84</v>
      </c>
      <c r="AT226" s="211" t="s">
        <v>75</v>
      </c>
      <c r="AU226" s="211" t="s">
        <v>84</v>
      </c>
      <c r="AY226" s="210" t="s">
        <v>125</v>
      </c>
      <c r="BK226" s="212">
        <f>SUM(BK227:BK231)</f>
        <v>0</v>
      </c>
    </row>
    <row r="227" s="2" customFormat="1" ht="24.15" customHeight="1">
      <c r="A227" s="38"/>
      <c r="B227" s="39"/>
      <c r="C227" s="215" t="s">
        <v>306</v>
      </c>
      <c r="D227" s="215" t="s">
        <v>127</v>
      </c>
      <c r="E227" s="216" t="s">
        <v>307</v>
      </c>
      <c r="F227" s="217" t="s">
        <v>308</v>
      </c>
      <c r="G227" s="218" t="s">
        <v>222</v>
      </c>
      <c r="H227" s="219">
        <v>140</v>
      </c>
      <c r="I227" s="220"/>
      <c r="J227" s="221">
        <f>ROUND(I227*H227,2)</f>
        <v>0</v>
      </c>
      <c r="K227" s="222"/>
      <c r="L227" s="44"/>
      <c r="M227" s="223" t="s">
        <v>1</v>
      </c>
      <c r="N227" s="224" t="s">
        <v>41</v>
      </c>
      <c r="O227" s="91"/>
      <c r="P227" s="225">
        <f>O227*H227</f>
        <v>0</v>
      </c>
      <c r="Q227" s="225">
        <v>3.0000000000000001E-05</v>
      </c>
      <c r="R227" s="225">
        <f>Q227*H227</f>
        <v>0.0041999999999999997</v>
      </c>
      <c r="S227" s="225">
        <v>0</v>
      </c>
      <c r="T227" s="22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7" t="s">
        <v>131</v>
      </c>
      <c r="AT227" s="227" t="s">
        <v>127</v>
      </c>
      <c r="AU227" s="227" t="s">
        <v>86</v>
      </c>
      <c r="AY227" s="17" t="s">
        <v>125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17" t="s">
        <v>84</v>
      </c>
      <c r="BK227" s="228">
        <f>ROUND(I227*H227,2)</f>
        <v>0</v>
      </c>
      <c r="BL227" s="17" t="s">
        <v>131</v>
      </c>
      <c r="BM227" s="227" t="s">
        <v>309</v>
      </c>
    </row>
    <row r="228" s="13" customFormat="1">
      <c r="A228" s="13"/>
      <c r="B228" s="229"/>
      <c r="C228" s="230"/>
      <c r="D228" s="231" t="s">
        <v>133</v>
      </c>
      <c r="E228" s="232" t="s">
        <v>1</v>
      </c>
      <c r="F228" s="233" t="s">
        <v>310</v>
      </c>
      <c r="G228" s="230"/>
      <c r="H228" s="232" t="s">
        <v>1</v>
      </c>
      <c r="I228" s="234"/>
      <c r="J228" s="230"/>
      <c r="K228" s="230"/>
      <c r="L228" s="235"/>
      <c r="M228" s="236"/>
      <c r="N228" s="237"/>
      <c r="O228" s="237"/>
      <c r="P228" s="237"/>
      <c r="Q228" s="237"/>
      <c r="R228" s="237"/>
      <c r="S228" s="237"/>
      <c r="T228" s="23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9" t="s">
        <v>133</v>
      </c>
      <c r="AU228" s="239" t="s">
        <v>86</v>
      </c>
      <c r="AV228" s="13" t="s">
        <v>84</v>
      </c>
      <c r="AW228" s="13" t="s">
        <v>32</v>
      </c>
      <c r="AX228" s="13" t="s">
        <v>76</v>
      </c>
      <c r="AY228" s="239" t="s">
        <v>125</v>
      </c>
    </row>
    <row r="229" s="14" customFormat="1">
      <c r="A229" s="14"/>
      <c r="B229" s="240"/>
      <c r="C229" s="241"/>
      <c r="D229" s="231" t="s">
        <v>133</v>
      </c>
      <c r="E229" s="242" t="s">
        <v>1</v>
      </c>
      <c r="F229" s="243" t="s">
        <v>311</v>
      </c>
      <c r="G229" s="241"/>
      <c r="H229" s="244">
        <v>140</v>
      </c>
      <c r="I229" s="245"/>
      <c r="J229" s="241"/>
      <c r="K229" s="241"/>
      <c r="L229" s="246"/>
      <c r="M229" s="247"/>
      <c r="N229" s="248"/>
      <c r="O229" s="248"/>
      <c r="P229" s="248"/>
      <c r="Q229" s="248"/>
      <c r="R229" s="248"/>
      <c r="S229" s="248"/>
      <c r="T229" s="24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0" t="s">
        <v>133</v>
      </c>
      <c r="AU229" s="250" t="s">
        <v>86</v>
      </c>
      <c r="AV229" s="14" t="s">
        <v>86</v>
      </c>
      <c r="AW229" s="14" t="s">
        <v>32</v>
      </c>
      <c r="AX229" s="14" t="s">
        <v>84</v>
      </c>
      <c r="AY229" s="250" t="s">
        <v>125</v>
      </c>
    </row>
    <row r="230" s="2" customFormat="1" ht="24.15" customHeight="1">
      <c r="A230" s="38"/>
      <c r="B230" s="39"/>
      <c r="C230" s="215" t="s">
        <v>312</v>
      </c>
      <c r="D230" s="215" t="s">
        <v>127</v>
      </c>
      <c r="E230" s="216" t="s">
        <v>313</v>
      </c>
      <c r="F230" s="217" t="s">
        <v>314</v>
      </c>
      <c r="G230" s="218" t="s">
        <v>275</v>
      </c>
      <c r="H230" s="219">
        <v>6</v>
      </c>
      <c r="I230" s="220"/>
      <c r="J230" s="221">
        <f>ROUND(I230*H230,2)</f>
        <v>0</v>
      </c>
      <c r="K230" s="222"/>
      <c r="L230" s="44"/>
      <c r="M230" s="223" t="s">
        <v>1</v>
      </c>
      <c r="N230" s="224" t="s">
        <v>41</v>
      </c>
      <c r="O230" s="91"/>
      <c r="P230" s="225">
        <f>O230*H230</f>
        <v>0</v>
      </c>
      <c r="Q230" s="225">
        <v>0</v>
      </c>
      <c r="R230" s="225">
        <f>Q230*H230</f>
        <v>0</v>
      </c>
      <c r="S230" s="225">
        <v>0.104</v>
      </c>
      <c r="T230" s="226">
        <f>S230*H230</f>
        <v>0.624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7" t="s">
        <v>131</v>
      </c>
      <c r="AT230" s="227" t="s">
        <v>127</v>
      </c>
      <c r="AU230" s="227" t="s">
        <v>86</v>
      </c>
      <c r="AY230" s="17" t="s">
        <v>125</v>
      </c>
      <c r="BE230" s="228">
        <f>IF(N230="základní",J230,0)</f>
        <v>0</v>
      </c>
      <c r="BF230" s="228">
        <f>IF(N230="snížená",J230,0)</f>
        <v>0</v>
      </c>
      <c r="BG230" s="228">
        <f>IF(N230="zákl. přenesená",J230,0)</f>
        <v>0</v>
      </c>
      <c r="BH230" s="228">
        <f>IF(N230="sníž. přenesená",J230,0)</f>
        <v>0</v>
      </c>
      <c r="BI230" s="228">
        <f>IF(N230="nulová",J230,0)</f>
        <v>0</v>
      </c>
      <c r="BJ230" s="17" t="s">
        <v>84</v>
      </c>
      <c r="BK230" s="228">
        <f>ROUND(I230*H230,2)</f>
        <v>0</v>
      </c>
      <c r="BL230" s="17" t="s">
        <v>131</v>
      </c>
      <c r="BM230" s="227" t="s">
        <v>315</v>
      </c>
    </row>
    <row r="231" s="14" customFormat="1">
      <c r="A231" s="14"/>
      <c r="B231" s="240"/>
      <c r="C231" s="241"/>
      <c r="D231" s="231" t="s">
        <v>133</v>
      </c>
      <c r="E231" s="242" t="s">
        <v>1</v>
      </c>
      <c r="F231" s="243" t="s">
        <v>157</v>
      </c>
      <c r="G231" s="241"/>
      <c r="H231" s="244">
        <v>6</v>
      </c>
      <c r="I231" s="245"/>
      <c r="J231" s="241"/>
      <c r="K231" s="241"/>
      <c r="L231" s="246"/>
      <c r="M231" s="247"/>
      <c r="N231" s="248"/>
      <c r="O231" s="248"/>
      <c r="P231" s="248"/>
      <c r="Q231" s="248"/>
      <c r="R231" s="248"/>
      <c r="S231" s="248"/>
      <c r="T231" s="24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0" t="s">
        <v>133</v>
      </c>
      <c r="AU231" s="250" t="s">
        <v>86</v>
      </c>
      <c r="AV231" s="14" t="s">
        <v>86</v>
      </c>
      <c r="AW231" s="14" t="s">
        <v>32</v>
      </c>
      <c r="AX231" s="14" t="s">
        <v>84</v>
      </c>
      <c r="AY231" s="250" t="s">
        <v>125</v>
      </c>
    </row>
    <row r="232" s="12" customFormat="1" ht="22.8" customHeight="1">
      <c r="A232" s="12"/>
      <c r="B232" s="199"/>
      <c r="C232" s="200"/>
      <c r="D232" s="201" t="s">
        <v>75</v>
      </c>
      <c r="E232" s="213" t="s">
        <v>316</v>
      </c>
      <c r="F232" s="213" t="s">
        <v>317</v>
      </c>
      <c r="G232" s="200"/>
      <c r="H232" s="200"/>
      <c r="I232" s="203"/>
      <c r="J232" s="214">
        <f>BK232</f>
        <v>0</v>
      </c>
      <c r="K232" s="200"/>
      <c r="L232" s="205"/>
      <c r="M232" s="206"/>
      <c r="N232" s="207"/>
      <c r="O232" s="207"/>
      <c r="P232" s="208">
        <f>SUM(P233:P240)</f>
        <v>0</v>
      </c>
      <c r="Q232" s="207"/>
      <c r="R232" s="208">
        <f>SUM(R233:R240)</f>
        <v>0</v>
      </c>
      <c r="S232" s="207"/>
      <c r="T232" s="209">
        <f>SUM(T233:T240)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0" t="s">
        <v>84</v>
      </c>
      <c r="AT232" s="211" t="s">
        <v>75</v>
      </c>
      <c r="AU232" s="211" t="s">
        <v>84</v>
      </c>
      <c r="AY232" s="210" t="s">
        <v>125</v>
      </c>
      <c r="BK232" s="212">
        <f>SUM(BK233:BK240)</f>
        <v>0</v>
      </c>
    </row>
    <row r="233" s="2" customFormat="1" ht="24.15" customHeight="1">
      <c r="A233" s="38"/>
      <c r="B233" s="39"/>
      <c r="C233" s="215" t="s">
        <v>318</v>
      </c>
      <c r="D233" s="215" t="s">
        <v>127</v>
      </c>
      <c r="E233" s="216" t="s">
        <v>319</v>
      </c>
      <c r="F233" s="217" t="s">
        <v>320</v>
      </c>
      <c r="G233" s="218" t="s">
        <v>189</v>
      </c>
      <c r="H233" s="219">
        <v>1797.75</v>
      </c>
      <c r="I233" s="220"/>
      <c r="J233" s="221">
        <f>ROUND(I233*H233,2)</f>
        <v>0</v>
      </c>
      <c r="K233" s="222"/>
      <c r="L233" s="44"/>
      <c r="M233" s="223" t="s">
        <v>1</v>
      </c>
      <c r="N233" s="224" t="s">
        <v>41</v>
      </c>
      <c r="O233" s="91"/>
      <c r="P233" s="225">
        <f>O233*H233</f>
        <v>0</v>
      </c>
      <c r="Q233" s="225">
        <v>0</v>
      </c>
      <c r="R233" s="225">
        <f>Q233*H233</f>
        <v>0</v>
      </c>
      <c r="S233" s="225">
        <v>0</v>
      </c>
      <c r="T233" s="22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7" t="s">
        <v>131</v>
      </c>
      <c r="AT233" s="227" t="s">
        <v>127</v>
      </c>
      <c r="AU233" s="227" t="s">
        <v>86</v>
      </c>
      <c r="AY233" s="17" t="s">
        <v>125</v>
      </c>
      <c r="BE233" s="228">
        <f>IF(N233="základní",J233,0)</f>
        <v>0</v>
      </c>
      <c r="BF233" s="228">
        <f>IF(N233="snížená",J233,0)</f>
        <v>0</v>
      </c>
      <c r="BG233" s="228">
        <f>IF(N233="zákl. přenesená",J233,0)</f>
        <v>0</v>
      </c>
      <c r="BH233" s="228">
        <f>IF(N233="sníž. přenesená",J233,0)</f>
        <v>0</v>
      </c>
      <c r="BI233" s="228">
        <f>IF(N233="nulová",J233,0)</f>
        <v>0</v>
      </c>
      <c r="BJ233" s="17" t="s">
        <v>84</v>
      </c>
      <c r="BK233" s="228">
        <f>ROUND(I233*H233,2)</f>
        <v>0</v>
      </c>
      <c r="BL233" s="17" t="s">
        <v>131</v>
      </c>
      <c r="BM233" s="227" t="s">
        <v>321</v>
      </c>
    </row>
    <row r="234" s="14" customFormat="1">
      <c r="A234" s="14"/>
      <c r="B234" s="240"/>
      <c r="C234" s="241"/>
      <c r="D234" s="231" t="s">
        <v>133</v>
      </c>
      <c r="E234" s="242" t="s">
        <v>1</v>
      </c>
      <c r="F234" s="243" t="s">
        <v>322</v>
      </c>
      <c r="G234" s="241"/>
      <c r="H234" s="244">
        <v>1797.75</v>
      </c>
      <c r="I234" s="245"/>
      <c r="J234" s="241"/>
      <c r="K234" s="241"/>
      <c r="L234" s="246"/>
      <c r="M234" s="247"/>
      <c r="N234" s="248"/>
      <c r="O234" s="248"/>
      <c r="P234" s="248"/>
      <c r="Q234" s="248"/>
      <c r="R234" s="248"/>
      <c r="S234" s="248"/>
      <c r="T234" s="24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0" t="s">
        <v>133</v>
      </c>
      <c r="AU234" s="250" t="s">
        <v>86</v>
      </c>
      <c r="AV234" s="14" t="s">
        <v>86</v>
      </c>
      <c r="AW234" s="14" t="s">
        <v>32</v>
      </c>
      <c r="AX234" s="14" t="s">
        <v>84</v>
      </c>
      <c r="AY234" s="250" t="s">
        <v>125</v>
      </c>
    </row>
    <row r="235" s="2" customFormat="1" ht="37.8" customHeight="1">
      <c r="A235" s="38"/>
      <c r="B235" s="39"/>
      <c r="C235" s="215" t="s">
        <v>323</v>
      </c>
      <c r="D235" s="215" t="s">
        <v>127</v>
      </c>
      <c r="E235" s="216" t="s">
        <v>324</v>
      </c>
      <c r="F235" s="217" t="s">
        <v>325</v>
      </c>
      <c r="G235" s="218" t="s">
        <v>189</v>
      </c>
      <c r="H235" s="219">
        <v>33.075000000000003</v>
      </c>
      <c r="I235" s="220"/>
      <c r="J235" s="221">
        <f>ROUND(I235*H235,2)</f>
        <v>0</v>
      </c>
      <c r="K235" s="222"/>
      <c r="L235" s="44"/>
      <c r="M235" s="223" t="s">
        <v>1</v>
      </c>
      <c r="N235" s="224" t="s">
        <v>41</v>
      </c>
      <c r="O235" s="91"/>
      <c r="P235" s="225">
        <f>O235*H235</f>
        <v>0</v>
      </c>
      <c r="Q235" s="225">
        <v>0</v>
      </c>
      <c r="R235" s="225">
        <f>Q235*H235</f>
        <v>0</v>
      </c>
      <c r="S235" s="225">
        <v>0</v>
      </c>
      <c r="T235" s="22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7" t="s">
        <v>131</v>
      </c>
      <c r="AT235" s="227" t="s">
        <v>127</v>
      </c>
      <c r="AU235" s="227" t="s">
        <v>86</v>
      </c>
      <c r="AY235" s="17" t="s">
        <v>125</v>
      </c>
      <c r="BE235" s="228">
        <f>IF(N235="základní",J235,0)</f>
        <v>0</v>
      </c>
      <c r="BF235" s="228">
        <f>IF(N235="snížená",J235,0)</f>
        <v>0</v>
      </c>
      <c r="BG235" s="228">
        <f>IF(N235="zákl. přenesená",J235,0)</f>
        <v>0</v>
      </c>
      <c r="BH235" s="228">
        <f>IF(N235="sníž. přenesená",J235,0)</f>
        <v>0</v>
      </c>
      <c r="BI235" s="228">
        <f>IF(N235="nulová",J235,0)</f>
        <v>0</v>
      </c>
      <c r="BJ235" s="17" t="s">
        <v>84</v>
      </c>
      <c r="BK235" s="228">
        <f>ROUND(I235*H235,2)</f>
        <v>0</v>
      </c>
      <c r="BL235" s="17" t="s">
        <v>131</v>
      </c>
      <c r="BM235" s="227" t="s">
        <v>326</v>
      </c>
    </row>
    <row r="236" s="13" customFormat="1">
      <c r="A236" s="13"/>
      <c r="B236" s="229"/>
      <c r="C236" s="230"/>
      <c r="D236" s="231" t="s">
        <v>133</v>
      </c>
      <c r="E236" s="232" t="s">
        <v>1</v>
      </c>
      <c r="F236" s="233" t="s">
        <v>327</v>
      </c>
      <c r="G236" s="230"/>
      <c r="H236" s="232" t="s">
        <v>1</v>
      </c>
      <c r="I236" s="234"/>
      <c r="J236" s="230"/>
      <c r="K236" s="230"/>
      <c r="L236" s="235"/>
      <c r="M236" s="236"/>
      <c r="N236" s="237"/>
      <c r="O236" s="237"/>
      <c r="P236" s="237"/>
      <c r="Q236" s="237"/>
      <c r="R236" s="237"/>
      <c r="S236" s="237"/>
      <c r="T236" s="23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9" t="s">
        <v>133</v>
      </c>
      <c r="AU236" s="239" t="s">
        <v>86</v>
      </c>
      <c r="AV236" s="13" t="s">
        <v>84</v>
      </c>
      <c r="AW236" s="13" t="s">
        <v>32</v>
      </c>
      <c r="AX236" s="13" t="s">
        <v>76</v>
      </c>
      <c r="AY236" s="239" t="s">
        <v>125</v>
      </c>
    </row>
    <row r="237" s="14" customFormat="1">
      <c r="A237" s="14"/>
      <c r="B237" s="240"/>
      <c r="C237" s="241"/>
      <c r="D237" s="231" t="s">
        <v>133</v>
      </c>
      <c r="E237" s="242" t="s">
        <v>1</v>
      </c>
      <c r="F237" s="243" t="s">
        <v>328</v>
      </c>
      <c r="G237" s="241"/>
      <c r="H237" s="244">
        <v>33.075000000000003</v>
      </c>
      <c r="I237" s="245"/>
      <c r="J237" s="241"/>
      <c r="K237" s="241"/>
      <c r="L237" s="246"/>
      <c r="M237" s="247"/>
      <c r="N237" s="248"/>
      <c r="O237" s="248"/>
      <c r="P237" s="248"/>
      <c r="Q237" s="248"/>
      <c r="R237" s="248"/>
      <c r="S237" s="248"/>
      <c r="T237" s="24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0" t="s">
        <v>133</v>
      </c>
      <c r="AU237" s="250" t="s">
        <v>86</v>
      </c>
      <c r="AV237" s="14" t="s">
        <v>86</v>
      </c>
      <c r="AW237" s="14" t="s">
        <v>32</v>
      </c>
      <c r="AX237" s="14" t="s">
        <v>84</v>
      </c>
      <c r="AY237" s="250" t="s">
        <v>125</v>
      </c>
    </row>
    <row r="238" s="2" customFormat="1" ht="44.25" customHeight="1">
      <c r="A238" s="38"/>
      <c r="B238" s="39"/>
      <c r="C238" s="215" t="s">
        <v>329</v>
      </c>
      <c r="D238" s="215" t="s">
        <v>127</v>
      </c>
      <c r="E238" s="216" t="s">
        <v>330</v>
      </c>
      <c r="F238" s="217" t="s">
        <v>331</v>
      </c>
      <c r="G238" s="218" t="s">
        <v>189</v>
      </c>
      <c r="H238" s="219">
        <v>146.69999999999999</v>
      </c>
      <c r="I238" s="220"/>
      <c r="J238" s="221">
        <f>ROUND(I238*H238,2)</f>
        <v>0</v>
      </c>
      <c r="K238" s="222"/>
      <c r="L238" s="44"/>
      <c r="M238" s="223" t="s">
        <v>1</v>
      </c>
      <c r="N238" s="224" t="s">
        <v>41</v>
      </c>
      <c r="O238" s="91"/>
      <c r="P238" s="225">
        <f>O238*H238</f>
        <v>0</v>
      </c>
      <c r="Q238" s="225">
        <v>0</v>
      </c>
      <c r="R238" s="225">
        <f>Q238*H238</f>
        <v>0</v>
      </c>
      <c r="S238" s="225">
        <v>0</v>
      </c>
      <c r="T238" s="22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7" t="s">
        <v>131</v>
      </c>
      <c r="AT238" s="227" t="s">
        <v>127</v>
      </c>
      <c r="AU238" s="227" t="s">
        <v>86</v>
      </c>
      <c r="AY238" s="17" t="s">
        <v>125</v>
      </c>
      <c r="BE238" s="228">
        <f>IF(N238="základní",J238,0)</f>
        <v>0</v>
      </c>
      <c r="BF238" s="228">
        <f>IF(N238="snížená",J238,0)</f>
        <v>0</v>
      </c>
      <c r="BG238" s="228">
        <f>IF(N238="zákl. přenesená",J238,0)</f>
        <v>0</v>
      </c>
      <c r="BH238" s="228">
        <f>IF(N238="sníž. přenesená",J238,0)</f>
        <v>0</v>
      </c>
      <c r="BI238" s="228">
        <f>IF(N238="nulová",J238,0)</f>
        <v>0</v>
      </c>
      <c r="BJ238" s="17" t="s">
        <v>84</v>
      </c>
      <c r="BK238" s="228">
        <f>ROUND(I238*H238,2)</f>
        <v>0</v>
      </c>
      <c r="BL238" s="17" t="s">
        <v>131</v>
      </c>
      <c r="BM238" s="227" t="s">
        <v>332</v>
      </c>
    </row>
    <row r="239" s="13" customFormat="1">
      <c r="A239" s="13"/>
      <c r="B239" s="229"/>
      <c r="C239" s="230"/>
      <c r="D239" s="231" t="s">
        <v>133</v>
      </c>
      <c r="E239" s="232" t="s">
        <v>1</v>
      </c>
      <c r="F239" s="233" t="s">
        <v>333</v>
      </c>
      <c r="G239" s="230"/>
      <c r="H239" s="232" t="s">
        <v>1</v>
      </c>
      <c r="I239" s="234"/>
      <c r="J239" s="230"/>
      <c r="K239" s="230"/>
      <c r="L239" s="235"/>
      <c r="M239" s="236"/>
      <c r="N239" s="237"/>
      <c r="O239" s="237"/>
      <c r="P239" s="237"/>
      <c r="Q239" s="237"/>
      <c r="R239" s="237"/>
      <c r="S239" s="237"/>
      <c r="T239" s="23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9" t="s">
        <v>133</v>
      </c>
      <c r="AU239" s="239" t="s">
        <v>86</v>
      </c>
      <c r="AV239" s="13" t="s">
        <v>84</v>
      </c>
      <c r="AW239" s="13" t="s">
        <v>32</v>
      </c>
      <c r="AX239" s="13" t="s">
        <v>76</v>
      </c>
      <c r="AY239" s="239" t="s">
        <v>125</v>
      </c>
    </row>
    <row r="240" s="14" customFormat="1">
      <c r="A240" s="14"/>
      <c r="B240" s="240"/>
      <c r="C240" s="241"/>
      <c r="D240" s="231" t="s">
        <v>133</v>
      </c>
      <c r="E240" s="242" t="s">
        <v>1</v>
      </c>
      <c r="F240" s="243" t="s">
        <v>334</v>
      </c>
      <c r="G240" s="241"/>
      <c r="H240" s="244">
        <v>146.69999999999999</v>
      </c>
      <c r="I240" s="245"/>
      <c r="J240" s="241"/>
      <c r="K240" s="241"/>
      <c r="L240" s="246"/>
      <c r="M240" s="247"/>
      <c r="N240" s="248"/>
      <c r="O240" s="248"/>
      <c r="P240" s="248"/>
      <c r="Q240" s="248"/>
      <c r="R240" s="248"/>
      <c r="S240" s="248"/>
      <c r="T240" s="24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0" t="s">
        <v>133</v>
      </c>
      <c r="AU240" s="250" t="s">
        <v>86</v>
      </c>
      <c r="AV240" s="14" t="s">
        <v>86</v>
      </c>
      <c r="AW240" s="14" t="s">
        <v>32</v>
      </c>
      <c r="AX240" s="14" t="s">
        <v>84</v>
      </c>
      <c r="AY240" s="250" t="s">
        <v>125</v>
      </c>
    </row>
    <row r="241" s="12" customFormat="1" ht="25.92" customHeight="1">
      <c r="A241" s="12"/>
      <c r="B241" s="199"/>
      <c r="C241" s="200"/>
      <c r="D241" s="201" t="s">
        <v>75</v>
      </c>
      <c r="E241" s="202" t="s">
        <v>335</v>
      </c>
      <c r="F241" s="202" t="s">
        <v>336</v>
      </c>
      <c r="G241" s="200"/>
      <c r="H241" s="200"/>
      <c r="I241" s="203"/>
      <c r="J241" s="204">
        <f>BK241</f>
        <v>0</v>
      </c>
      <c r="K241" s="200"/>
      <c r="L241" s="205"/>
      <c r="M241" s="206"/>
      <c r="N241" s="207"/>
      <c r="O241" s="207"/>
      <c r="P241" s="208">
        <f>P242+P249+P255+P266+P273</f>
        <v>0</v>
      </c>
      <c r="Q241" s="207"/>
      <c r="R241" s="208">
        <f>R242+R249+R255+R266+R273</f>
        <v>0.67359999999999998</v>
      </c>
      <c r="S241" s="207"/>
      <c r="T241" s="209">
        <f>T242+T249+T255+T266+T273</f>
        <v>0.27329999999999999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10" t="s">
        <v>86</v>
      </c>
      <c r="AT241" s="211" t="s">
        <v>75</v>
      </c>
      <c r="AU241" s="211" t="s">
        <v>76</v>
      </c>
      <c r="AY241" s="210" t="s">
        <v>125</v>
      </c>
      <c r="BK241" s="212">
        <f>BK242+BK249+BK255+BK266+BK273</f>
        <v>0</v>
      </c>
    </row>
    <row r="242" s="12" customFormat="1" ht="22.8" customHeight="1">
      <c r="A242" s="12"/>
      <c r="B242" s="199"/>
      <c r="C242" s="200"/>
      <c r="D242" s="201" t="s">
        <v>75</v>
      </c>
      <c r="E242" s="213" t="s">
        <v>337</v>
      </c>
      <c r="F242" s="213" t="s">
        <v>338</v>
      </c>
      <c r="G242" s="200"/>
      <c r="H242" s="200"/>
      <c r="I242" s="203"/>
      <c r="J242" s="214">
        <f>BK242</f>
        <v>0</v>
      </c>
      <c r="K242" s="200"/>
      <c r="L242" s="205"/>
      <c r="M242" s="206"/>
      <c r="N242" s="207"/>
      <c r="O242" s="207"/>
      <c r="P242" s="208">
        <f>SUM(P243:P248)</f>
        <v>0</v>
      </c>
      <c r="Q242" s="207"/>
      <c r="R242" s="208">
        <f>SUM(R243:R248)</f>
        <v>0.52283000000000002</v>
      </c>
      <c r="S242" s="207"/>
      <c r="T242" s="209">
        <f>SUM(T243:T248)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10" t="s">
        <v>86</v>
      </c>
      <c r="AT242" s="211" t="s">
        <v>75</v>
      </c>
      <c r="AU242" s="211" t="s">
        <v>84</v>
      </c>
      <c r="AY242" s="210" t="s">
        <v>125</v>
      </c>
      <c r="BK242" s="212">
        <f>SUM(BK243:BK248)</f>
        <v>0</v>
      </c>
    </row>
    <row r="243" s="2" customFormat="1" ht="24.15" customHeight="1">
      <c r="A243" s="38"/>
      <c r="B243" s="39"/>
      <c r="C243" s="215" t="s">
        <v>339</v>
      </c>
      <c r="D243" s="215" t="s">
        <v>127</v>
      </c>
      <c r="E243" s="216" t="s">
        <v>340</v>
      </c>
      <c r="F243" s="217" t="s">
        <v>341</v>
      </c>
      <c r="G243" s="218" t="s">
        <v>130</v>
      </c>
      <c r="H243" s="219">
        <v>98</v>
      </c>
      <c r="I243" s="220"/>
      <c r="J243" s="221">
        <f>ROUND(I243*H243,2)</f>
        <v>0</v>
      </c>
      <c r="K243" s="222"/>
      <c r="L243" s="44"/>
      <c r="M243" s="223" t="s">
        <v>1</v>
      </c>
      <c r="N243" s="224" t="s">
        <v>41</v>
      </c>
      <c r="O243" s="91"/>
      <c r="P243" s="225">
        <f>O243*H243</f>
        <v>0</v>
      </c>
      <c r="Q243" s="225">
        <v>0.00040000000000000002</v>
      </c>
      <c r="R243" s="225">
        <f>Q243*H243</f>
        <v>0.039199999999999999</v>
      </c>
      <c r="S243" s="225">
        <v>0</v>
      </c>
      <c r="T243" s="226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7" t="s">
        <v>213</v>
      </c>
      <c r="AT243" s="227" t="s">
        <v>127</v>
      </c>
      <c r="AU243" s="227" t="s">
        <v>86</v>
      </c>
      <c r="AY243" s="17" t="s">
        <v>125</v>
      </c>
      <c r="BE243" s="228">
        <f>IF(N243="základní",J243,0)</f>
        <v>0</v>
      </c>
      <c r="BF243" s="228">
        <f>IF(N243="snížená",J243,0)</f>
        <v>0</v>
      </c>
      <c r="BG243" s="228">
        <f>IF(N243="zákl. přenesená",J243,0)</f>
        <v>0</v>
      </c>
      <c r="BH243" s="228">
        <f>IF(N243="sníž. přenesená",J243,0)</f>
        <v>0</v>
      </c>
      <c r="BI243" s="228">
        <f>IF(N243="nulová",J243,0)</f>
        <v>0</v>
      </c>
      <c r="BJ243" s="17" t="s">
        <v>84</v>
      </c>
      <c r="BK243" s="228">
        <f>ROUND(I243*H243,2)</f>
        <v>0</v>
      </c>
      <c r="BL243" s="17" t="s">
        <v>213</v>
      </c>
      <c r="BM243" s="227" t="s">
        <v>342</v>
      </c>
    </row>
    <row r="244" s="13" customFormat="1">
      <c r="A244" s="13"/>
      <c r="B244" s="229"/>
      <c r="C244" s="230"/>
      <c r="D244" s="231" t="s">
        <v>133</v>
      </c>
      <c r="E244" s="232" t="s">
        <v>1</v>
      </c>
      <c r="F244" s="233" t="s">
        <v>343</v>
      </c>
      <c r="G244" s="230"/>
      <c r="H244" s="232" t="s">
        <v>1</v>
      </c>
      <c r="I244" s="234"/>
      <c r="J244" s="230"/>
      <c r="K244" s="230"/>
      <c r="L244" s="235"/>
      <c r="M244" s="236"/>
      <c r="N244" s="237"/>
      <c r="O244" s="237"/>
      <c r="P244" s="237"/>
      <c r="Q244" s="237"/>
      <c r="R244" s="237"/>
      <c r="S244" s="237"/>
      <c r="T244" s="23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9" t="s">
        <v>133</v>
      </c>
      <c r="AU244" s="239" t="s">
        <v>86</v>
      </c>
      <c r="AV244" s="13" t="s">
        <v>84</v>
      </c>
      <c r="AW244" s="13" t="s">
        <v>32</v>
      </c>
      <c r="AX244" s="13" t="s">
        <v>76</v>
      </c>
      <c r="AY244" s="239" t="s">
        <v>125</v>
      </c>
    </row>
    <row r="245" s="14" customFormat="1">
      <c r="A245" s="14"/>
      <c r="B245" s="240"/>
      <c r="C245" s="241"/>
      <c r="D245" s="231" t="s">
        <v>133</v>
      </c>
      <c r="E245" s="242" t="s">
        <v>1</v>
      </c>
      <c r="F245" s="243" t="s">
        <v>344</v>
      </c>
      <c r="G245" s="241"/>
      <c r="H245" s="244">
        <v>98</v>
      </c>
      <c r="I245" s="245"/>
      <c r="J245" s="241"/>
      <c r="K245" s="241"/>
      <c r="L245" s="246"/>
      <c r="M245" s="247"/>
      <c r="N245" s="248"/>
      <c r="O245" s="248"/>
      <c r="P245" s="248"/>
      <c r="Q245" s="248"/>
      <c r="R245" s="248"/>
      <c r="S245" s="248"/>
      <c r="T245" s="24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0" t="s">
        <v>133</v>
      </c>
      <c r="AU245" s="250" t="s">
        <v>86</v>
      </c>
      <c r="AV245" s="14" t="s">
        <v>86</v>
      </c>
      <c r="AW245" s="14" t="s">
        <v>32</v>
      </c>
      <c r="AX245" s="14" t="s">
        <v>84</v>
      </c>
      <c r="AY245" s="250" t="s">
        <v>125</v>
      </c>
    </row>
    <row r="246" s="2" customFormat="1" ht="37.8" customHeight="1">
      <c r="A246" s="38"/>
      <c r="B246" s="39"/>
      <c r="C246" s="251" t="s">
        <v>345</v>
      </c>
      <c r="D246" s="251" t="s">
        <v>186</v>
      </c>
      <c r="E246" s="252" t="s">
        <v>346</v>
      </c>
      <c r="F246" s="253" t="s">
        <v>347</v>
      </c>
      <c r="G246" s="254" t="s">
        <v>130</v>
      </c>
      <c r="H246" s="255">
        <v>102.90000000000001</v>
      </c>
      <c r="I246" s="256"/>
      <c r="J246" s="257">
        <f>ROUND(I246*H246,2)</f>
        <v>0</v>
      </c>
      <c r="K246" s="258"/>
      <c r="L246" s="259"/>
      <c r="M246" s="260" t="s">
        <v>1</v>
      </c>
      <c r="N246" s="261" t="s">
        <v>41</v>
      </c>
      <c r="O246" s="91"/>
      <c r="P246" s="225">
        <f>O246*H246</f>
        <v>0</v>
      </c>
      <c r="Q246" s="225">
        <v>0.0047000000000000002</v>
      </c>
      <c r="R246" s="225">
        <f>Q246*H246</f>
        <v>0.48363000000000006</v>
      </c>
      <c r="S246" s="225">
        <v>0</v>
      </c>
      <c r="T246" s="22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7" t="s">
        <v>297</v>
      </c>
      <c r="AT246" s="227" t="s">
        <v>186</v>
      </c>
      <c r="AU246" s="227" t="s">
        <v>86</v>
      </c>
      <c r="AY246" s="17" t="s">
        <v>125</v>
      </c>
      <c r="BE246" s="228">
        <f>IF(N246="základní",J246,0)</f>
        <v>0</v>
      </c>
      <c r="BF246" s="228">
        <f>IF(N246="snížená",J246,0)</f>
        <v>0</v>
      </c>
      <c r="BG246" s="228">
        <f>IF(N246="zákl. přenesená",J246,0)</f>
        <v>0</v>
      </c>
      <c r="BH246" s="228">
        <f>IF(N246="sníž. přenesená",J246,0)</f>
        <v>0</v>
      </c>
      <c r="BI246" s="228">
        <f>IF(N246="nulová",J246,0)</f>
        <v>0</v>
      </c>
      <c r="BJ246" s="17" t="s">
        <v>84</v>
      </c>
      <c r="BK246" s="228">
        <f>ROUND(I246*H246,2)</f>
        <v>0</v>
      </c>
      <c r="BL246" s="17" t="s">
        <v>213</v>
      </c>
      <c r="BM246" s="227" t="s">
        <v>348</v>
      </c>
    </row>
    <row r="247" s="14" customFormat="1">
      <c r="A247" s="14"/>
      <c r="B247" s="240"/>
      <c r="C247" s="241"/>
      <c r="D247" s="231" t="s">
        <v>133</v>
      </c>
      <c r="E247" s="242" t="s">
        <v>1</v>
      </c>
      <c r="F247" s="243" t="s">
        <v>349</v>
      </c>
      <c r="G247" s="241"/>
      <c r="H247" s="244">
        <v>98</v>
      </c>
      <c r="I247" s="245"/>
      <c r="J247" s="241"/>
      <c r="K247" s="241"/>
      <c r="L247" s="246"/>
      <c r="M247" s="247"/>
      <c r="N247" s="248"/>
      <c r="O247" s="248"/>
      <c r="P247" s="248"/>
      <c r="Q247" s="248"/>
      <c r="R247" s="248"/>
      <c r="S247" s="248"/>
      <c r="T247" s="24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0" t="s">
        <v>133</v>
      </c>
      <c r="AU247" s="250" t="s">
        <v>86</v>
      </c>
      <c r="AV247" s="14" t="s">
        <v>86</v>
      </c>
      <c r="AW247" s="14" t="s">
        <v>32</v>
      </c>
      <c r="AX247" s="14" t="s">
        <v>84</v>
      </c>
      <c r="AY247" s="250" t="s">
        <v>125</v>
      </c>
    </row>
    <row r="248" s="14" customFormat="1">
      <c r="A248" s="14"/>
      <c r="B248" s="240"/>
      <c r="C248" s="241"/>
      <c r="D248" s="231" t="s">
        <v>133</v>
      </c>
      <c r="E248" s="241"/>
      <c r="F248" s="243" t="s">
        <v>350</v>
      </c>
      <c r="G248" s="241"/>
      <c r="H248" s="244">
        <v>102.90000000000001</v>
      </c>
      <c r="I248" s="245"/>
      <c r="J248" s="241"/>
      <c r="K248" s="241"/>
      <c r="L248" s="246"/>
      <c r="M248" s="247"/>
      <c r="N248" s="248"/>
      <c r="O248" s="248"/>
      <c r="P248" s="248"/>
      <c r="Q248" s="248"/>
      <c r="R248" s="248"/>
      <c r="S248" s="248"/>
      <c r="T248" s="249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0" t="s">
        <v>133</v>
      </c>
      <c r="AU248" s="250" t="s">
        <v>86</v>
      </c>
      <c r="AV248" s="14" t="s">
        <v>86</v>
      </c>
      <c r="AW248" s="14" t="s">
        <v>4</v>
      </c>
      <c r="AX248" s="14" t="s">
        <v>84</v>
      </c>
      <c r="AY248" s="250" t="s">
        <v>125</v>
      </c>
    </row>
    <row r="249" s="12" customFormat="1" ht="22.8" customHeight="1">
      <c r="A249" s="12"/>
      <c r="B249" s="199"/>
      <c r="C249" s="200"/>
      <c r="D249" s="201" t="s">
        <v>75</v>
      </c>
      <c r="E249" s="213" t="s">
        <v>351</v>
      </c>
      <c r="F249" s="213" t="s">
        <v>352</v>
      </c>
      <c r="G249" s="200"/>
      <c r="H249" s="200"/>
      <c r="I249" s="203"/>
      <c r="J249" s="214">
        <f>BK249</f>
        <v>0</v>
      </c>
      <c r="K249" s="200"/>
      <c r="L249" s="205"/>
      <c r="M249" s="206"/>
      <c r="N249" s="207"/>
      <c r="O249" s="207"/>
      <c r="P249" s="208">
        <f>SUM(P250:P254)</f>
        <v>0</v>
      </c>
      <c r="Q249" s="207"/>
      <c r="R249" s="208">
        <f>SUM(R250:R254)</f>
        <v>0.10290000000000001</v>
      </c>
      <c r="S249" s="207"/>
      <c r="T249" s="209">
        <f>SUM(T250:T254)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10" t="s">
        <v>86</v>
      </c>
      <c r="AT249" s="211" t="s">
        <v>75</v>
      </c>
      <c r="AU249" s="211" t="s">
        <v>84</v>
      </c>
      <c r="AY249" s="210" t="s">
        <v>125</v>
      </c>
      <c r="BK249" s="212">
        <f>SUM(BK250:BK254)</f>
        <v>0</v>
      </c>
    </row>
    <row r="250" s="2" customFormat="1" ht="24.15" customHeight="1">
      <c r="A250" s="38"/>
      <c r="B250" s="39"/>
      <c r="C250" s="215" t="s">
        <v>353</v>
      </c>
      <c r="D250" s="215" t="s">
        <v>127</v>
      </c>
      <c r="E250" s="216" t="s">
        <v>354</v>
      </c>
      <c r="F250" s="217" t="s">
        <v>355</v>
      </c>
      <c r="G250" s="218" t="s">
        <v>130</v>
      </c>
      <c r="H250" s="219">
        <v>98</v>
      </c>
      <c r="I250" s="220"/>
      <c r="J250" s="221">
        <f>ROUND(I250*H250,2)</f>
        <v>0</v>
      </c>
      <c r="K250" s="222"/>
      <c r="L250" s="44"/>
      <c r="M250" s="223" t="s">
        <v>1</v>
      </c>
      <c r="N250" s="224" t="s">
        <v>41</v>
      </c>
      <c r="O250" s="91"/>
      <c r="P250" s="225">
        <f>O250*H250</f>
        <v>0</v>
      </c>
      <c r="Q250" s="225">
        <v>0</v>
      </c>
      <c r="R250" s="225">
        <f>Q250*H250</f>
        <v>0</v>
      </c>
      <c r="S250" s="225">
        <v>0</v>
      </c>
      <c r="T250" s="22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7" t="s">
        <v>213</v>
      </c>
      <c r="AT250" s="227" t="s">
        <v>127</v>
      </c>
      <c r="AU250" s="227" t="s">
        <v>86</v>
      </c>
      <c r="AY250" s="17" t="s">
        <v>125</v>
      </c>
      <c r="BE250" s="228">
        <f>IF(N250="základní",J250,0)</f>
        <v>0</v>
      </c>
      <c r="BF250" s="228">
        <f>IF(N250="snížená",J250,0)</f>
        <v>0</v>
      </c>
      <c r="BG250" s="228">
        <f>IF(N250="zákl. přenesená",J250,0)</f>
        <v>0</v>
      </c>
      <c r="BH250" s="228">
        <f>IF(N250="sníž. přenesená",J250,0)</f>
        <v>0</v>
      </c>
      <c r="BI250" s="228">
        <f>IF(N250="nulová",J250,0)</f>
        <v>0</v>
      </c>
      <c r="BJ250" s="17" t="s">
        <v>84</v>
      </c>
      <c r="BK250" s="228">
        <f>ROUND(I250*H250,2)</f>
        <v>0</v>
      </c>
      <c r="BL250" s="17" t="s">
        <v>213</v>
      </c>
      <c r="BM250" s="227" t="s">
        <v>356</v>
      </c>
    </row>
    <row r="251" s="13" customFormat="1">
      <c r="A251" s="13"/>
      <c r="B251" s="229"/>
      <c r="C251" s="230"/>
      <c r="D251" s="231" t="s">
        <v>133</v>
      </c>
      <c r="E251" s="232" t="s">
        <v>1</v>
      </c>
      <c r="F251" s="233" t="s">
        <v>343</v>
      </c>
      <c r="G251" s="230"/>
      <c r="H251" s="232" t="s">
        <v>1</v>
      </c>
      <c r="I251" s="234"/>
      <c r="J251" s="230"/>
      <c r="K251" s="230"/>
      <c r="L251" s="235"/>
      <c r="M251" s="236"/>
      <c r="N251" s="237"/>
      <c r="O251" s="237"/>
      <c r="P251" s="237"/>
      <c r="Q251" s="237"/>
      <c r="R251" s="237"/>
      <c r="S251" s="237"/>
      <c r="T251" s="23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9" t="s">
        <v>133</v>
      </c>
      <c r="AU251" s="239" t="s">
        <v>86</v>
      </c>
      <c r="AV251" s="13" t="s">
        <v>84</v>
      </c>
      <c r="AW251" s="13" t="s">
        <v>32</v>
      </c>
      <c r="AX251" s="13" t="s">
        <v>76</v>
      </c>
      <c r="AY251" s="239" t="s">
        <v>125</v>
      </c>
    </row>
    <row r="252" s="14" customFormat="1">
      <c r="A252" s="14"/>
      <c r="B252" s="240"/>
      <c r="C252" s="241"/>
      <c r="D252" s="231" t="s">
        <v>133</v>
      </c>
      <c r="E252" s="242" t="s">
        <v>1</v>
      </c>
      <c r="F252" s="243" t="s">
        <v>344</v>
      </c>
      <c r="G252" s="241"/>
      <c r="H252" s="244">
        <v>98</v>
      </c>
      <c r="I252" s="245"/>
      <c r="J252" s="241"/>
      <c r="K252" s="241"/>
      <c r="L252" s="246"/>
      <c r="M252" s="247"/>
      <c r="N252" s="248"/>
      <c r="O252" s="248"/>
      <c r="P252" s="248"/>
      <c r="Q252" s="248"/>
      <c r="R252" s="248"/>
      <c r="S252" s="248"/>
      <c r="T252" s="24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0" t="s">
        <v>133</v>
      </c>
      <c r="AU252" s="250" t="s">
        <v>86</v>
      </c>
      <c r="AV252" s="14" t="s">
        <v>86</v>
      </c>
      <c r="AW252" s="14" t="s">
        <v>32</v>
      </c>
      <c r="AX252" s="14" t="s">
        <v>84</v>
      </c>
      <c r="AY252" s="250" t="s">
        <v>125</v>
      </c>
    </row>
    <row r="253" s="2" customFormat="1" ht="24.15" customHeight="1">
      <c r="A253" s="38"/>
      <c r="B253" s="39"/>
      <c r="C253" s="251" t="s">
        <v>357</v>
      </c>
      <c r="D253" s="251" t="s">
        <v>186</v>
      </c>
      <c r="E253" s="252" t="s">
        <v>358</v>
      </c>
      <c r="F253" s="253" t="s">
        <v>359</v>
      </c>
      <c r="G253" s="254" t="s">
        <v>130</v>
      </c>
      <c r="H253" s="255">
        <v>102.90000000000001</v>
      </c>
      <c r="I253" s="256"/>
      <c r="J253" s="257">
        <f>ROUND(I253*H253,2)</f>
        <v>0</v>
      </c>
      <c r="K253" s="258"/>
      <c r="L253" s="259"/>
      <c r="M253" s="260" t="s">
        <v>1</v>
      </c>
      <c r="N253" s="261" t="s">
        <v>41</v>
      </c>
      <c r="O253" s="91"/>
      <c r="P253" s="225">
        <f>O253*H253</f>
        <v>0</v>
      </c>
      <c r="Q253" s="225">
        <v>0.001</v>
      </c>
      <c r="R253" s="225">
        <f>Q253*H253</f>
        <v>0.10290000000000001</v>
      </c>
      <c r="S253" s="225">
        <v>0</v>
      </c>
      <c r="T253" s="22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7" t="s">
        <v>297</v>
      </c>
      <c r="AT253" s="227" t="s">
        <v>186</v>
      </c>
      <c r="AU253" s="227" t="s">
        <v>86</v>
      </c>
      <c r="AY253" s="17" t="s">
        <v>125</v>
      </c>
      <c r="BE253" s="228">
        <f>IF(N253="základní",J253,0)</f>
        <v>0</v>
      </c>
      <c r="BF253" s="228">
        <f>IF(N253="snížená",J253,0)</f>
        <v>0</v>
      </c>
      <c r="BG253" s="228">
        <f>IF(N253="zákl. přenesená",J253,0)</f>
        <v>0</v>
      </c>
      <c r="BH253" s="228">
        <f>IF(N253="sníž. přenesená",J253,0)</f>
        <v>0</v>
      </c>
      <c r="BI253" s="228">
        <f>IF(N253="nulová",J253,0)</f>
        <v>0</v>
      </c>
      <c r="BJ253" s="17" t="s">
        <v>84</v>
      </c>
      <c r="BK253" s="228">
        <f>ROUND(I253*H253,2)</f>
        <v>0</v>
      </c>
      <c r="BL253" s="17" t="s">
        <v>213</v>
      </c>
      <c r="BM253" s="227" t="s">
        <v>360</v>
      </c>
    </row>
    <row r="254" s="14" customFormat="1">
      <c r="A254" s="14"/>
      <c r="B254" s="240"/>
      <c r="C254" s="241"/>
      <c r="D254" s="231" t="s">
        <v>133</v>
      </c>
      <c r="E254" s="241"/>
      <c r="F254" s="243" t="s">
        <v>350</v>
      </c>
      <c r="G254" s="241"/>
      <c r="H254" s="244">
        <v>102.90000000000001</v>
      </c>
      <c r="I254" s="245"/>
      <c r="J254" s="241"/>
      <c r="K254" s="241"/>
      <c r="L254" s="246"/>
      <c r="M254" s="247"/>
      <c r="N254" s="248"/>
      <c r="O254" s="248"/>
      <c r="P254" s="248"/>
      <c r="Q254" s="248"/>
      <c r="R254" s="248"/>
      <c r="S254" s="248"/>
      <c r="T254" s="249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0" t="s">
        <v>133</v>
      </c>
      <c r="AU254" s="250" t="s">
        <v>86</v>
      </c>
      <c r="AV254" s="14" t="s">
        <v>86</v>
      </c>
      <c r="AW254" s="14" t="s">
        <v>4</v>
      </c>
      <c r="AX254" s="14" t="s">
        <v>84</v>
      </c>
      <c r="AY254" s="250" t="s">
        <v>125</v>
      </c>
    </row>
    <row r="255" s="12" customFormat="1" ht="22.8" customHeight="1">
      <c r="A255" s="12"/>
      <c r="B255" s="199"/>
      <c r="C255" s="200"/>
      <c r="D255" s="201" t="s">
        <v>75</v>
      </c>
      <c r="E255" s="213" t="s">
        <v>361</v>
      </c>
      <c r="F255" s="213" t="s">
        <v>362</v>
      </c>
      <c r="G255" s="200"/>
      <c r="H255" s="200"/>
      <c r="I255" s="203"/>
      <c r="J255" s="214">
        <f>BK255</f>
        <v>0</v>
      </c>
      <c r="K255" s="200"/>
      <c r="L255" s="205"/>
      <c r="M255" s="206"/>
      <c r="N255" s="207"/>
      <c r="O255" s="207"/>
      <c r="P255" s="208">
        <f>SUM(P256:P265)</f>
        <v>0</v>
      </c>
      <c r="Q255" s="207"/>
      <c r="R255" s="208">
        <f>SUM(R256:R265)</f>
        <v>0.046939999999999996</v>
      </c>
      <c r="S255" s="207"/>
      <c r="T255" s="209">
        <f>SUM(T256:T265)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10" t="s">
        <v>86</v>
      </c>
      <c r="AT255" s="211" t="s">
        <v>75</v>
      </c>
      <c r="AU255" s="211" t="s">
        <v>84</v>
      </c>
      <c r="AY255" s="210" t="s">
        <v>125</v>
      </c>
      <c r="BK255" s="212">
        <f>SUM(BK256:BK265)</f>
        <v>0</v>
      </c>
    </row>
    <row r="256" s="2" customFormat="1" ht="16.5" customHeight="1">
      <c r="A256" s="38"/>
      <c r="B256" s="39"/>
      <c r="C256" s="215" t="s">
        <v>363</v>
      </c>
      <c r="D256" s="215" t="s">
        <v>127</v>
      </c>
      <c r="E256" s="216" t="s">
        <v>364</v>
      </c>
      <c r="F256" s="217" t="s">
        <v>365</v>
      </c>
      <c r="G256" s="218" t="s">
        <v>222</v>
      </c>
      <c r="H256" s="219">
        <v>23</v>
      </c>
      <c r="I256" s="220"/>
      <c r="J256" s="221">
        <f>ROUND(I256*H256,2)</f>
        <v>0</v>
      </c>
      <c r="K256" s="222"/>
      <c r="L256" s="44"/>
      <c r="M256" s="223" t="s">
        <v>1</v>
      </c>
      <c r="N256" s="224" t="s">
        <v>41</v>
      </c>
      <c r="O256" s="91"/>
      <c r="P256" s="225">
        <f>O256*H256</f>
        <v>0</v>
      </c>
      <c r="Q256" s="225">
        <v>0.0019300000000000001</v>
      </c>
      <c r="R256" s="225">
        <f>Q256*H256</f>
        <v>0.044389999999999999</v>
      </c>
      <c r="S256" s="225">
        <v>0</v>
      </c>
      <c r="T256" s="22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7" t="s">
        <v>213</v>
      </c>
      <c r="AT256" s="227" t="s">
        <v>127</v>
      </c>
      <c r="AU256" s="227" t="s">
        <v>86</v>
      </c>
      <c r="AY256" s="17" t="s">
        <v>125</v>
      </c>
      <c r="BE256" s="228">
        <f>IF(N256="základní",J256,0)</f>
        <v>0</v>
      </c>
      <c r="BF256" s="228">
        <f>IF(N256="snížená",J256,0)</f>
        <v>0</v>
      </c>
      <c r="BG256" s="228">
        <f>IF(N256="zákl. přenesená",J256,0)</f>
        <v>0</v>
      </c>
      <c r="BH256" s="228">
        <f>IF(N256="sníž. přenesená",J256,0)</f>
        <v>0</v>
      </c>
      <c r="BI256" s="228">
        <f>IF(N256="nulová",J256,0)</f>
        <v>0</v>
      </c>
      <c r="BJ256" s="17" t="s">
        <v>84</v>
      </c>
      <c r="BK256" s="228">
        <f>ROUND(I256*H256,2)</f>
        <v>0</v>
      </c>
      <c r="BL256" s="17" t="s">
        <v>213</v>
      </c>
      <c r="BM256" s="227" t="s">
        <v>366</v>
      </c>
    </row>
    <row r="257" s="13" customFormat="1">
      <c r="A257" s="13"/>
      <c r="B257" s="229"/>
      <c r="C257" s="230"/>
      <c r="D257" s="231" t="s">
        <v>133</v>
      </c>
      <c r="E257" s="232" t="s">
        <v>1</v>
      </c>
      <c r="F257" s="233" t="s">
        <v>367</v>
      </c>
      <c r="G257" s="230"/>
      <c r="H257" s="232" t="s">
        <v>1</v>
      </c>
      <c r="I257" s="234"/>
      <c r="J257" s="230"/>
      <c r="K257" s="230"/>
      <c r="L257" s="235"/>
      <c r="M257" s="236"/>
      <c r="N257" s="237"/>
      <c r="O257" s="237"/>
      <c r="P257" s="237"/>
      <c r="Q257" s="237"/>
      <c r="R257" s="237"/>
      <c r="S257" s="237"/>
      <c r="T257" s="23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9" t="s">
        <v>133</v>
      </c>
      <c r="AU257" s="239" t="s">
        <v>86</v>
      </c>
      <c r="AV257" s="13" t="s">
        <v>84</v>
      </c>
      <c r="AW257" s="13" t="s">
        <v>32</v>
      </c>
      <c r="AX257" s="13" t="s">
        <v>76</v>
      </c>
      <c r="AY257" s="239" t="s">
        <v>125</v>
      </c>
    </row>
    <row r="258" s="14" customFormat="1">
      <c r="A258" s="14"/>
      <c r="B258" s="240"/>
      <c r="C258" s="241"/>
      <c r="D258" s="231" t="s">
        <v>133</v>
      </c>
      <c r="E258" s="242" t="s">
        <v>1</v>
      </c>
      <c r="F258" s="243" t="s">
        <v>257</v>
      </c>
      <c r="G258" s="241"/>
      <c r="H258" s="244">
        <v>23</v>
      </c>
      <c r="I258" s="245"/>
      <c r="J258" s="241"/>
      <c r="K258" s="241"/>
      <c r="L258" s="246"/>
      <c r="M258" s="247"/>
      <c r="N258" s="248"/>
      <c r="O258" s="248"/>
      <c r="P258" s="248"/>
      <c r="Q258" s="248"/>
      <c r="R258" s="248"/>
      <c r="S258" s="248"/>
      <c r="T258" s="24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0" t="s">
        <v>133</v>
      </c>
      <c r="AU258" s="250" t="s">
        <v>86</v>
      </c>
      <c r="AV258" s="14" t="s">
        <v>86</v>
      </c>
      <c r="AW258" s="14" t="s">
        <v>32</v>
      </c>
      <c r="AX258" s="14" t="s">
        <v>84</v>
      </c>
      <c r="AY258" s="250" t="s">
        <v>125</v>
      </c>
    </row>
    <row r="259" s="2" customFormat="1" ht="21.75" customHeight="1">
      <c r="A259" s="38"/>
      <c r="B259" s="39"/>
      <c r="C259" s="251" t="s">
        <v>368</v>
      </c>
      <c r="D259" s="251" t="s">
        <v>186</v>
      </c>
      <c r="E259" s="252" t="s">
        <v>369</v>
      </c>
      <c r="F259" s="253" t="s">
        <v>370</v>
      </c>
      <c r="G259" s="254" t="s">
        <v>275</v>
      </c>
      <c r="H259" s="255">
        <v>3</v>
      </c>
      <c r="I259" s="256"/>
      <c r="J259" s="257">
        <f>ROUND(I259*H259,2)</f>
        <v>0</v>
      </c>
      <c r="K259" s="258"/>
      <c r="L259" s="259"/>
      <c r="M259" s="260" t="s">
        <v>1</v>
      </c>
      <c r="N259" s="261" t="s">
        <v>41</v>
      </c>
      <c r="O259" s="91"/>
      <c r="P259" s="225">
        <f>O259*H259</f>
        <v>0</v>
      </c>
      <c r="Q259" s="225">
        <v>0.00050000000000000001</v>
      </c>
      <c r="R259" s="225">
        <f>Q259*H259</f>
        <v>0.0015</v>
      </c>
      <c r="S259" s="225">
        <v>0</v>
      </c>
      <c r="T259" s="22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7" t="s">
        <v>297</v>
      </c>
      <c r="AT259" s="227" t="s">
        <v>186</v>
      </c>
      <c r="AU259" s="227" t="s">
        <v>86</v>
      </c>
      <c r="AY259" s="17" t="s">
        <v>125</v>
      </c>
      <c r="BE259" s="228">
        <f>IF(N259="základní",J259,0)</f>
        <v>0</v>
      </c>
      <c r="BF259" s="228">
        <f>IF(N259="snížená",J259,0)</f>
        <v>0</v>
      </c>
      <c r="BG259" s="228">
        <f>IF(N259="zákl. přenesená",J259,0)</f>
        <v>0</v>
      </c>
      <c r="BH259" s="228">
        <f>IF(N259="sníž. přenesená",J259,0)</f>
        <v>0</v>
      </c>
      <c r="BI259" s="228">
        <f>IF(N259="nulová",J259,0)</f>
        <v>0</v>
      </c>
      <c r="BJ259" s="17" t="s">
        <v>84</v>
      </c>
      <c r="BK259" s="228">
        <f>ROUND(I259*H259,2)</f>
        <v>0</v>
      </c>
      <c r="BL259" s="17" t="s">
        <v>213</v>
      </c>
      <c r="BM259" s="227" t="s">
        <v>371</v>
      </c>
    </row>
    <row r="260" s="14" customFormat="1">
      <c r="A260" s="14"/>
      <c r="B260" s="240"/>
      <c r="C260" s="241"/>
      <c r="D260" s="231" t="s">
        <v>133</v>
      </c>
      <c r="E260" s="242" t="s">
        <v>1</v>
      </c>
      <c r="F260" s="243" t="s">
        <v>142</v>
      </c>
      <c r="G260" s="241"/>
      <c r="H260" s="244">
        <v>3</v>
      </c>
      <c r="I260" s="245"/>
      <c r="J260" s="241"/>
      <c r="K260" s="241"/>
      <c r="L260" s="246"/>
      <c r="M260" s="247"/>
      <c r="N260" s="248"/>
      <c r="O260" s="248"/>
      <c r="P260" s="248"/>
      <c r="Q260" s="248"/>
      <c r="R260" s="248"/>
      <c r="S260" s="248"/>
      <c r="T260" s="249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0" t="s">
        <v>133</v>
      </c>
      <c r="AU260" s="250" t="s">
        <v>86</v>
      </c>
      <c r="AV260" s="14" t="s">
        <v>86</v>
      </c>
      <c r="AW260" s="14" t="s">
        <v>32</v>
      </c>
      <c r="AX260" s="14" t="s">
        <v>84</v>
      </c>
      <c r="AY260" s="250" t="s">
        <v>125</v>
      </c>
    </row>
    <row r="261" s="2" customFormat="1" ht="33" customHeight="1">
      <c r="A261" s="38"/>
      <c r="B261" s="39"/>
      <c r="C261" s="251" t="s">
        <v>372</v>
      </c>
      <c r="D261" s="251" t="s">
        <v>186</v>
      </c>
      <c r="E261" s="252" t="s">
        <v>373</v>
      </c>
      <c r="F261" s="253" t="s">
        <v>374</v>
      </c>
      <c r="G261" s="254" t="s">
        <v>275</v>
      </c>
      <c r="H261" s="255">
        <v>3</v>
      </c>
      <c r="I261" s="256"/>
      <c r="J261" s="257">
        <f>ROUND(I261*H261,2)</f>
        <v>0</v>
      </c>
      <c r="K261" s="258"/>
      <c r="L261" s="259"/>
      <c r="M261" s="260" t="s">
        <v>1</v>
      </c>
      <c r="N261" s="261" t="s">
        <v>41</v>
      </c>
      <c r="O261" s="91"/>
      <c r="P261" s="225">
        <f>O261*H261</f>
        <v>0</v>
      </c>
      <c r="Q261" s="225">
        <v>0.00035</v>
      </c>
      <c r="R261" s="225">
        <f>Q261*H261</f>
        <v>0.0010499999999999999</v>
      </c>
      <c r="S261" s="225">
        <v>0</v>
      </c>
      <c r="T261" s="226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7" t="s">
        <v>297</v>
      </c>
      <c r="AT261" s="227" t="s">
        <v>186</v>
      </c>
      <c r="AU261" s="227" t="s">
        <v>86</v>
      </c>
      <c r="AY261" s="17" t="s">
        <v>125</v>
      </c>
      <c r="BE261" s="228">
        <f>IF(N261="základní",J261,0)</f>
        <v>0</v>
      </c>
      <c r="BF261" s="228">
        <f>IF(N261="snížená",J261,0)</f>
        <v>0</v>
      </c>
      <c r="BG261" s="228">
        <f>IF(N261="zákl. přenesená",J261,0)</f>
        <v>0</v>
      </c>
      <c r="BH261" s="228">
        <f>IF(N261="sníž. přenesená",J261,0)</f>
        <v>0</v>
      </c>
      <c r="BI261" s="228">
        <f>IF(N261="nulová",J261,0)</f>
        <v>0</v>
      </c>
      <c r="BJ261" s="17" t="s">
        <v>84</v>
      </c>
      <c r="BK261" s="228">
        <f>ROUND(I261*H261,2)</f>
        <v>0</v>
      </c>
      <c r="BL261" s="17" t="s">
        <v>213</v>
      </c>
      <c r="BM261" s="227" t="s">
        <v>375</v>
      </c>
    </row>
    <row r="262" s="14" customFormat="1">
      <c r="A262" s="14"/>
      <c r="B262" s="240"/>
      <c r="C262" s="241"/>
      <c r="D262" s="231" t="s">
        <v>133</v>
      </c>
      <c r="E262" s="242" t="s">
        <v>1</v>
      </c>
      <c r="F262" s="243" t="s">
        <v>142</v>
      </c>
      <c r="G262" s="241"/>
      <c r="H262" s="244">
        <v>3</v>
      </c>
      <c r="I262" s="245"/>
      <c r="J262" s="241"/>
      <c r="K262" s="241"/>
      <c r="L262" s="246"/>
      <c r="M262" s="247"/>
      <c r="N262" s="248"/>
      <c r="O262" s="248"/>
      <c r="P262" s="248"/>
      <c r="Q262" s="248"/>
      <c r="R262" s="248"/>
      <c r="S262" s="248"/>
      <c r="T262" s="24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0" t="s">
        <v>133</v>
      </c>
      <c r="AU262" s="250" t="s">
        <v>86</v>
      </c>
      <c r="AV262" s="14" t="s">
        <v>86</v>
      </c>
      <c r="AW262" s="14" t="s">
        <v>32</v>
      </c>
      <c r="AX262" s="14" t="s">
        <v>84</v>
      </c>
      <c r="AY262" s="250" t="s">
        <v>125</v>
      </c>
    </row>
    <row r="263" s="2" customFormat="1" ht="21.75" customHeight="1">
      <c r="A263" s="38"/>
      <c r="B263" s="39"/>
      <c r="C263" s="215" t="s">
        <v>376</v>
      </c>
      <c r="D263" s="215" t="s">
        <v>127</v>
      </c>
      <c r="E263" s="216" t="s">
        <v>377</v>
      </c>
      <c r="F263" s="217" t="s">
        <v>378</v>
      </c>
      <c r="G263" s="218" t="s">
        <v>222</v>
      </c>
      <c r="H263" s="219">
        <v>23</v>
      </c>
      <c r="I263" s="220"/>
      <c r="J263" s="221">
        <f>ROUND(I263*H263,2)</f>
        <v>0</v>
      </c>
      <c r="K263" s="222"/>
      <c r="L263" s="44"/>
      <c r="M263" s="223" t="s">
        <v>1</v>
      </c>
      <c r="N263" s="224" t="s">
        <v>41</v>
      </c>
      <c r="O263" s="91"/>
      <c r="P263" s="225">
        <f>O263*H263</f>
        <v>0</v>
      </c>
      <c r="Q263" s="225">
        <v>0</v>
      </c>
      <c r="R263" s="225">
        <f>Q263*H263</f>
        <v>0</v>
      </c>
      <c r="S263" s="225">
        <v>0</v>
      </c>
      <c r="T263" s="22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7" t="s">
        <v>213</v>
      </c>
      <c r="AT263" s="227" t="s">
        <v>127</v>
      </c>
      <c r="AU263" s="227" t="s">
        <v>86</v>
      </c>
      <c r="AY263" s="17" t="s">
        <v>125</v>
      </c>
      <c r="BE263" s="228">
        <f>IF(N263="základní",J263,0)</f>
        <v>0</v>
      </c>
      <c r="BF263" s="228">
        <f>IF(N263="snížená",J263,0)</f>
        <v>0</v>
      </c>
      <c r="BG263" s="228">
        <f>IF(N263="zákl. přenesená",J263,0)</f>
        <v>0</v>
      </c>
      <c r="BH263" s="228">
        <f>IF(N263="sníž. přenesená",J263,0)</f>
        <v>0</v>
      </c>
      <c r="BI263" s="228">
        <f>IF(N263="nulová",J263,0)</f>
        <v>0</v>
      </c>
      <c r="BJ263" s="17" t="s">
        <v>84</v>
      </c>
      <c r="BK263" s="228">
        <f>ROUND(I263*H263,2)</f>
        <v>0</v>
      </c>
      <c r="BL263" s="17" t="s">
        <v>213</v>
      </c>
      <c r="BM263" s="227" t="s">
        <v>379</v>
      </c>
    </row>
    <row r="264" s="14" customFormat="1">
      <c r="A264" s="14"/>
      <c r="B264" s="240"/>
      <c r="C264" s="241"/>
      <c r="D264" s="231" t="s">
        <v>133</v>
      </c>
      <c r="E264" s="242" t="s">
        <v>1</v>
      </c>
      <c r="F264" s="243" t="s">
        <v>257</v>
      </c>
      <c r="G264" s="241"/>
      <c r="H264" s="244">
        <v>23</v>
      </c>
      <c r="I264" s="245"/>
      <c r="J264" s="241"/>
      <c r="K264" s="241"/>
      <c r="L264" s="246"/>
      <c r="M264" s="247"/>
      <c r="N264" s="248"/>
      <c r="O264" s="248"/>
      <c r="P264" s="248"/>
      <c r="Q264" s="248"/>
      <c r="R264" s="248"/>
      <c r="S264" s="248"/>
      <c r="T264" s="24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0" t="s">
        <v>133</v>
      </c>
      <c r="AU264" s="250" t="s">
        <v>86</v>
      </c>
      <c r="AV264" s="14" t="s">
        <v>86</v>
      </c>
      <c r="AW264" s="14" t="s">
        <v>32</v>
      </c>
      <c r="AX264" s="14" t="s">
        <v>84</v>
      </c>
      <c r="AY264" s="250" t="s">
        <v>125</v>
      </c>
    </row>
    <row r="265" s="2" customFormat="1" ht="24.15" customHeight="1">
      <c r="A265" s="38"/>
      <c r="B265" s="39"/>
      <c r="C265" s="215" t="s">
        <v>380</v>
      </c>
      <c r="D265" s="215" t="s">
        <v>127</v>
      </c>
      <c r="E265" s="216" t="s">
        <v>381</v>
      </c>
      <c r="F265" s="217" t="s">
        <v>382</v>
      </c>
      <c r="G265" s="218" t="s">
        <v>189</v>
      </c>
      <c r="H265" s="219">
        <v>0.047</v>
      </c>
      <c r="I265" s="220"/>
      <c r="J265" s="221">
        <f>ROUND(I265*H265,2)</f>
        <v>0</v>
      </c>
      <c r="K265" s="222"/>
      <c r="L265" s="44"/>
      <c r="M265" s="223" t="s">
        <v>1</v>
      </c>
      <c r="N265" s="224" t="s">
        <v>41</v>
      </c>
      <c r="O265" s="91"/>
      <c r="P265" s="225">
        <f>O265*H265</f>
        <v>0</v>
      </c>
      <c r="Q265" s="225">
        <v>0</v>
      </c>
      <c r="R265" s="225">
        <f>Q265*H265</f>
        <v>0</v>
      </c>
      <c r="S265" s="225">
        <v>0</v>
      </c>
      <c r="T265" s="22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7" t="s">
        <v>213</v>
      </c>
      <c r="AT265" s="227" t="s">
        <v>127</v>
      </c>
      <c r="AU265" s="227" t="s">
        <v>86</v>
      </c>
      <c r="AY265" s="17" t="s">
        <v>125</v>
      </c>
      <c r="BE265" s="228">
        <f>IF(N265="základní",J265,0)</f>
        <v>0</v>
      </c>
      <c r="BF265" s="228">
        <f>IF(N265="snížená",J265,0)</f>
        <v>0</v>
      </c>
      <c r="BG265" s="228">
        <f>IF(N265="zákl. přenesená",J265,0)</f>
        <v>0</v>
      </c>
      <c r="BH265" s="228">
        <f>IF(N265="sníž. přenesená",J265,0)</f>
        <v>0</v>
      </c>
      <c r="BI265" s="228">
        <f>IF(N265="nulová",J265,0)</f>
        <v>0</v>
      </c>
      <c r="BJ265" s="17" t="s">
        <v>84</v>
      </c>
      <c r="BK265" s="228">
        <f>ROUND(I265*H265,2)</f>
        <v>0</v>
      </c>
      <c r="BL265" s="17" t="s">
        <v>213</v>
      </c>
      <c r="BM265" s="227" t="s">
        <v>383</v>
      </c>
    </row>
    <row r="266" s="12" customFormat="1" ht="22.8" customHeight="1">
      <c r="A266" s="12"/>
      <c r="B266" s="199"/>
      <c r="C266" s="200"/>
      <c r="D266" s="201" t="s">
        <v>75</v>
      </c>
      <c r="E266" s="213" t="s">
        <v>384</v>
      </c>
      <c r="F266" s="213" t="s">
        <v>385</v>
      </c>
      <c r="G266" s="200"/>
      <c r="H266" s="200"/>
      <c r="I266" s="203"/>
      <c r="J266" s="214">
        <f>BK266</f>
        <v>0</v>
      </c>
      <c r="K266" s="200"/>
      <c r="L266" s="205"/>
      <c r="M266" s="206"/>
      <c r="N266" s="207"/>
      <c r="O266" s="207"/>
      <c r="P266" s="208">
        <f>SUM(P267:P272)</f>
        <v>0</v>
      </c>
      <c r="Q266" s="207"/>
      <c r="R266" s="208">
        <f>SUM(R267:R272)</f>
        <v>0</v>
      </c>
      <c r="S266" s="207"/>
      <c r="T266" s="209">
        <f>SUM(T267:T272)</f>
        <v>0.27329999999999999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0" t="s">
        <v>86</v>
      </c>
      <c r="AT266" s="211" t="s">
        <v>75</v>
      </c>
      <c r="AU266" s="211" t="s">
        <v>84</v>
      </c>
      <c r="AY266" s="210" t="s">
        <v>125</v>
      </c>
      <c r="BK266" s="212">
        <f>SUM(BK267:BK272)</f>
        <v>0</v>
      </c>
    </row>
    <row r="267" s="2" customFormat="1" ht="16.5" customHeight="1">
      <c r="A267" s="38"/>
      <c r="B267" s="39"/>
      <c r="C267" s="215" t="s">
        <v>386</v>
      </c>
      <c r="D267" s="215" t="s">
        <v>127</v>
      </c>
      <c r="E267" s="216" t="s">
        <v>387</v>
      </c>
      <c r="F267" s="217" t="s">
        <v>388</v>
      </c>
      <c r="G267" s="218" t="s">
        <v>389</v>
      </c>
      <c r="H267" s="219">
        <v>5</v>
      </c>
      <c r="I267" s="220"/>
      <c r="J267" s="221">
        <f>ROUND(I267*H267,2)</f>
        <v>0</v>
      </c>
      <c r="K267" s="222"/>
      <c r="L267" s="44"/>
      <c r="M267" s="223" t="s">
        <v>1</v>
      </c>
      <c r="N267" s="224" t="s">
        <v>41</v>
      </c>
      <c r="O267" s="91"/>
      <c r="P267" s="225">
        <f>O267*H267</f>
        <v>0</v>
      </c>
      <c r="Q267" s="225">
        <v>0</v>
      </c>
      <c r="R267" s="225">
        <f>Q267*H267</f>
        <v>0</v>
      </c>
      <c r="S267" s="225">
        <v>0.019460000000000002</v>
      </c>
      <c r="T267" s="226">
        <f>S267*H267</f>
        <v>0.097300000000000011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7" t="s">
        <v>213</v>
      </c>
      <c r="AT267" s="227" t="s">
        <v>127</v>
      </c>
      <c r="AU267" s="227" t="s">
        <v>86</v>
      </c>
      <c r="AY267" s="17" t="s">
        <v>125</v>
      </c>
      <c r="BE267" s="228">
        <f>IF(N267="základní",J267,0)</f>
        <v>0</v>
      </c>
      <c r="BF267" s="228">
        <f>IF(N267="snížená",J267,0)</f>
        <v>0</v>
      </c>
      <c r="BG267" s="228">
        <f>IF(N267="zákl. přenesená",J267,0)</f>
        <v>0</v>
      </c>
      <c r="BH267" s="228">
        <f>IF(N267="sníž. přenesená",J267,0)</f>
        <v>0</v>
      </c>
      <c r="BI267" s="228">
        <f>IF(N267="nulová",J267,0)</f>
        <v>0</v>
      </c>
      <c r="BJ267" s="17" t="s">
        <v>84</v>
      </c>
      <c r="BK267" s="228">
        <f>ROUND(I267*H267,2)</f>
        <v>0</v>
      </c>
      <c r="BL267" s="17" t="s">
        <v>213</v>
      </c>
      <c r="BM267" s="227" t="s">
        <v>390</v>
      </c>
    </row>
    <row r="268" s="13" customFormat="1">
      <c r="A268" s="13"/>
      <c r="B268" s="229"/>
      <c r="C268" s="230"/>
      <c r="D268" s="231" t="s">
        <v>133</v>
      </c>
      <c r="E268" s="232" t="s">
        <v>1</v>
      </c>
      <c r="F268" s="233" t="s">
        <v>391</v>
      </c>
      <c r="G268" s="230"/>
      <c r="H268" s="232" t="s">
        <v>1</v>
      </c>
      <c r="I268" s="234"/>
      <c r="J268" s="230"/>
      <c r="K268" s="230"/>
      <c r="L268" s="235"/>
      <c r="M268" s="236"/>
      <c r="N268" s="237"/>
      <c r="O268" s="237"/>
      <c r="P268" s="237"/>
      <c r="Q268" s="237"/>
      <c r="R268" s="237"/>
      <c r="S268" s="237"/>
      <c r="T268" s="23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9" t="s">
        <v>133</v>
      </c>
      <c r="AU268" s="239" t="s">
        <v>86</v>
      </c>
      <c r="AV268" s="13" t="s">
        <v>84</v>
      </c>
      <c r="AW268" s="13" t="s">
        <v>32</v>
      </c>
      <c r="AX268" s="13" t="s">
        <v>76</v>
      </c>
      <c r="AY268" s="239" t="s">
        <v>125</v>
      </c>
    </row>
    <row r="269" s="14" customFormat="1">
      <c r="A269" s="14"/>
      <c r="B269" s="240"/>
      <c r="C269" s="241"/>
      <c r="D269" s="231" t="s">
        <v>133</v>
      </c>
      <c r="E269" s="242" t="s">
        <v>1</v>
      </c>
      <c r="F269" s="243" t="s">
        <v>152</v>
      </c>
      <c r="G269" s="241"/>
      <c r="H269" s="244">
        <v>5</v>
      </c>
      <c r="I269" s="245"/>
      <c r="J269" s="241"/>
      <c r="K269" s="241"/>
      <c r="L269" s="246"/>
      <c r="M269" s="247"/>
      <c r="N269" s="248"/>
      <c r="O269" s="248"/>
      <c r="P269" s="248"/>
      <c r="Q269" s="248"/>
      <c r="R269" s="248"/>
      <c r="S269" s="248"/>
      <c r="T269" s="249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0" t="s">
        <v>133</v>
      </c>
      <c r="AU269" s="250" t="s">
        <v>86</v>
      </c>
      <c r="AV269" s="14" t="s">
        <v>86</v>
      </c>
      <c r="AW269" s="14" t="s">
        <v>32</v>
      </c>
      <c r="AX269" s="14" t="s">
        <v>84</v>
      </c>
      <c r="AY269" s="250" t="s">
        <v>125</v>
      </c>
    </row>
    <row r="270" s="2" customFormat="1" ht="21.75" customHeight="1">
      <c r="A270" s="38"/>
      <c r="B270" s="39"/>
      <c r="C270" s="215" t="s">
        <v>392</v>
      </c>
      <c r="D270" s="215" t="s">
        <v>127</v>
      </c>
      <c r="E270" s="216" t="s">
        <v>393</v>
      </c>
      <c r="F270" s="217" t="s">
        <v>394</v>
      </c>
      <c r="G270" s="218" t="s">
        <v>389</v>
      </c>
      <c r="H270" s="219">
        <v>2</v>
      </c>
      <c r="I270" s="220"/>
      <c r="J270" s="221">
        <f>ROUND(I270*H270,2)</f>
        <v>0</v>
      </c>
      <c r="K270" s="222"/>
      <c r="L270" s="44"/>
      <c r="M270" s="223" t="s">
        <v>1</v>
      </c>
      <c r="N270" s="224" t="s">
        <v>41</v>
      </c>
      <c r="O270" s="91"/>
      <c r="P270" s="225">
        <f>O270*H270</f>
        <v>0</v>
      </c>
      <c r="Q270" s="225">
        <v>0</v>
      </c>
      <c r="R270" s="225">
        <f>Q270*H270</f>
        <v>0</v>
      </c>
      <c r="S270" s="225">
        <v>0.087999999999999995</v>
      </c>
      <c r="T270" s="226">
        <f>S270*H270</f>
        <v>0.17599999999999999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7" t="s">
        <v>213</v>
      </c>
      <c r="AT270" s="227" t="s">
        <v>127</v>
      </c>
      <c r="AU270" s="227" t="s">
        <v>86</v>
      </c>
      <c r="AY270" s="17" t="s">
        <v>125</v>
      </c>
      <c r="BE270" s="228">
        <f>IF(N270="základní",J270,0)</f>
        <v>0</v>
      </c>
      <c r="BF270" s="228">
        <f>IF(N270="snížená",J270,0)</f>
        <v>0</v>
      </c>
      <c r="BG270" s="228">
        <f>IF(N270="zákl. přenesená",J270,0)</f>
        <v>0</v>
      </c>
      <c r="BH270" s="228">
        <f>IF(N270="sníž. přenesená",J270,0)</f>
        <v>0</v>
      </c>
      <c r="BI270" s="228">
        <f>IF(N270="nulová",J270,0)</f>
        <v>0</v>
      </c>
      <c r="BJ270" s="17" t="s">
        <v>84</v>
      </c>
      <c r="BK270" s="228">
        <f>ROUND(I270*H270,2)</f>
        <v>0</v>
      </c>
      <c r="BL270" s="17" t="s">
        <v>213</v>
      </c>
      <c r="BM270" s="227" t="s">
        <v>395</v>
      </c>
    </row>
    <row r="271" s="13" customFormat="1">
      <c r="A271" s="13"/>
      <c r="B271" s="229"/>
      <c r="C271" s="230"/>
      <c r="D271" s="231" t="s">
        <v>133</v>
      </c>
      <c r="E271" s="232" t="s">
        <v>1</v>
      </c>
      <c r="F271" s="233" t="s">
        <v>396</v>
      </c>
      <c r="G271" s="230"/>
      <c r="H271" s="232" t="s">
        <v>1</v>
      </c>
      <c r="I271" s="234"/>
      <c r="J271" s="230"/>
      <c r="K271" s="230"/>
      <c r="L271" s="235"/>
      <c r="M271" s="236"/>
      <c r="N271" s="237"/>
      <c r="O271" s="237"/>
      <c r="P271" s="237"/>
      <c r="Q271" s="237"/>
      <c r="R271" s="237"/>
      <c r="S271" s="237"/>
      <c r="T271" s="23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9" t="s">
        <v>133</v>
      </c>
      <c r="AU271" s="239" t="s">
        <v>86</v>
      </c>
      <c r="AV271" s="13" t="s">
        <v>84</v>
      </c>
      <c r="AW271" s="13" t="s">
        <v>32</v>
      </c>
      <c r="AX271" s="13" t="s">
        <v>76</v>
      </c>
      <c r="AY271" s="239" t="s">
        <v>125</v>
      </c>
    </row>
    <row r="272" s="14" customFormat="1">
      <c r="A272" s="14"/>
      <c r="B272" s="240"/>
      <c r="C272" s="241"/>
      <c r="D272" s="231" t="s">
        <v>133</v>
      </c>
      <c r="E272" s="242" t="s">
        <v>1</v>
      </c>
      <c r="F272" s="243" t="s">
        <v>397</v>
      </c>
      <c r="G272" s="241"/>
      <c r="H272" s="244">
        <v>2</v>
      </c>
      <c r="I272" s="245"/>
      <c r="J272" s="241"/>
      <c r="K272" s="241"/>
      <c r="L272" s="246"/>
      <c r="M272" s="247"/>
      <c r="N272" s="248"/>
      <c r="O272" s="248"/>
      <c r="P272" s="248"/>
      <c r="Q272" s="248"/>
      <c r="R272" s="248"/>
      <c r="S272" s="248"/>
      <c r="T272" s="24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0" t="s">
        <v>133</v>
      </c>
      <c r="AU272" s="250" t="s">
        <v>86</v>
      </c>
      <c r="AV272" s="14" t="s">
        <v>86</v>
      </c>
      <c r="AW272" s="14" t="s">
        <v>32</v>
      </c>
      <c r="AX272" s="14" t="s">
        <v>84</v>
      </c>
      <c r="AY272" s="250" t="s">
        <v>125</v>
      </c>
    </row>
    <row r="273" s="12" customFormat="1" ht="22.8" customHeight="1">
      <c r="A273" s="12"/>
      <c r="B273" s="199"/>
      <c r="C273" s="200"/>
      <c r="D273" s="201" t="s">
        <v>75</v>
      </c>
      <c r="E273" s="213" t="s">
        <v>398</v>
      </c>
      <c r="F273" s="213" t="s">
        <v>399</v>
      </c>
      <c r="G273" s="200"/>
      <c r="H273" s="200"/>
      <c r="I273" s="203"/>
      <c r="J273" s="214">
        <f>BK273</f>
        <v>0</v>
      </c>
      <c r="K273" s="200"/>
      <c r="L273" s="205"/>
      <c r="M273" s="206"/>
      <c r="N273" s="207"/>
      <c r="O273" s="207"/>
      <c r="P273" s="208">
        <f>SUM(P274:P278)</f>
        <v>0</v>
      </c>
      <c r="Q273" s="207"/>
      <c r="R273" s="208">
        <f>SUM(R274:R278)</f>
        <v>0.00092999999999999995</v>
      </c>
      <c r="S273" s="207"/>
      <c r="T273" s="209">
        <f>SUM(T274:T278)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10" t="s">
        <v>86</v>
      </c>
      <c r="AT273" s="211" t="s">
        <v>75</v>
      </c>
      <c r="AU273" s="211" t="s">
        <v>84</v>
      </c>
      <c r="AY273" s="210" t="s">
        <v>125</v>
      </c>
      <c r="BK273" s="212">
        <f>SUM(BK274:BK278)</f>
        <v>0</v>
      </c>
    </row>
    <row r="274" s="2" customFormat="1" ht="33" customHeight="1">
      <c r="A274" s="38"/>
      <c r="B274" s="39"/>
      <c r="C274" s="215" t="s">
        <v>244</v>
      </c>
      <c r="D274" s="215" t="s">
        <v>127</v>
      </c>
      <c r="E274" s="216" t="s">
        <v>400</v>
      </c>
      <c r="F274" s="217" t="s">
        <v>401</v>
      </c>
      <c r="G274" s="218" t="s">
        <v>275</v>
      </c>
      <c r="H274" s="219">
        <v>1</v>
      </c>
      <c r="I274" s="220"/>
      <c r="J274" s="221">
        <f>ROUND(I274*H274,2)</f>
        <v>0</v>
      </c>
      <c r="K274" s="222"/>
      <c r="L274" s="44"/>
      <c r="M274" s="223" t="s">
        <v>1</v>
      </c>
      <c r="N274" s="224" t="s">
        <v>41</v>
      </c>
      <c r="O274" s="91"/>
      <c r="P274" s="225">
        <f>O274*H274</f>
        <v>0</v>
      </c>
      <c r="Q274" s="225">
        <v>3.0000000000000001E-05</v>
      </c>
      <c r="R274" s="225">
        <f>Q274*H274</f>
        <v>3.0000000000000001E-05</v>
      </c>
      <c r="S274" s="225">
        <v>0</v>
      </c>
      <c r="T274" s="226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7" t="s">
        <v>213</v>
      </c>
      <c r="AT274" s="227" t="s">
        <v>127</v>
      </c>
      <c r="AU274" s="227" t="s">
        <v>86</v>
      </c>
      <c r="AY274" s="17" t="s">
        <v>125</v>
      </c>
      <c r="BE274" s="228">
        <f>IF(N274="základní",J274,0)</f>
        <v>0</v>
      </c>
      <c r="BF274" s="228">
        <f>IF(N274="snížená",J274,0)</f>
        <v>0</v>
      </c>
      <c r="BG274" s="228">
        <f>IF(N274="zákl. přenesená",J274,0)</f>
        <v>0</v>
      </c>
      <c r="BH274" s="228">
        <f>IF(N274="sníž. přenesená",J274,0)</f>
        <v>0</v>
      </c>
      <c r="BI274" s="228">
        <f>IF(N274="nulová",J274,0)</f>
        <v>0</v>
      </c>
      <c r="BJ274" s="17" t="s">
        <v>84</v>
      </c>
      <c r="BK274" s="228">
        <f>ROUND(I274*H274,2)</f>
        <v>0</v>
      </c>
      <c r="BL274" s="17" t="s">
        <v>213</v>
      </c>
      <c r="BM274" s="227" t="s">
        <v>402</v>
      </c>
    </row>
    <row r="275" s="13" customFormat="1">
      <c r="A275" s="13"/>
      <c r="B275" s="229"/>
      <c r="C275" s="230"/>
      <c r="D275" s="231" t="s">
        <v>133</v>
      </c>
      <c r="E275" s="232" t="s">
        <v>1</v>
      </c>
      <c r="F275" s="233" t="s">
        <v>403</v>
      </c>
      <c r="G275" s="230"/>
      <c r="H275" s="232" t="s">
        <v>1</v>
      </c>
      <c r="I275" s="234"/>
      <c r="J275" s="230"/>
      <c r="K275" s="230"/>
      <c r="L275" s="235"/>
      <c r="M275" s="236"/>
      <c r="N275" s="237"/>
      <c r="O275" s="237"/>
      <c r="P275" s="237"/>
      <c r="Q275" s="237"/>
      <c r="R275" s="237"/>
      <c r="S275" s="237"/>
      <c r="T275" s="23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9" t="s">
        <v>133</v>
      </c>
      <c r="AU275" s="239" t="s">
        <v>86</v>
      </c>
      <c r="AV275" s="13" t="s">
        <v>84</v>
      </c>
      <c r="AW275" s="13" t="s">
        <v>32</v>
      </c>
      <c r="AX275" s="13" t="s">
        <v>76</v>
      </c>
      <c r="AY275" s="239" t="s">
        <v>125</v>
      </c>
    </row>
    <row r="276" s="14" customFormat="1">
      <c r="A276" s="14"/>
      <c r="B276" s="240"/>
      <c r="C276" s="241"/>
      <c r="D276" s="231" t="s">
        <v>133</v>
      </c>
      <c r="E276" s="242" t="s">
        <v>1</v>
      </c>
      <c r="F276" s="243" t="s">
        <v>84</v>
      </c>
      <c r="G276" s="241"/>
      <c r="H276" s="244">
        <v>1</v>
      </c>
      <c r="I276" s="245"/>
      <c r="J276" s="241"/>
      <c r="K276" s="241"/>
      <c r="L276" s="246"/>
      <c r="M276" s="247"/>
      <c r="N276" s="248"/>
      <c r="O276" s="248"/>
      <c r="P276" s="248"/>
      <c r="Q276" s="248"/>
      <c r="R276" s="248"/>
      <c r="S276" s="248"/>
      <c r="T276" s="249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0" t="s">
        <v>133</v>
      </c>
      <c r="AU276" s="250" t="s">
        <v>86</v>
      </c>
      <c r="AV276" s="14" t="s">
        <v>86</v>
      </c>
      <c r="AW276" s="14" t="s">
        <v>32</v>
      </c>
      <c r="AX276" s="14" t="s">
        <v>84</v>
      </c>
      <c r="AY276" s="250" t="s">
        <v>125</v>
      </c>
    </row>
    <row r="277" s="2" customFormat="1" ht="24.15" customHeight="1">
      <c r="A277" s="38"/>
      <c r="B277" s="39"/>
      <c r="C277" s="251" t="s">
        <v>404</v>
      </c>
      <c r="D277" s="251" t="s">
        <v>186</v>
      </c>
      <c r="E277" s="252" t="s">
        <v>405</v>
      </c>
      <c r="F277" s="253" t="s">
        <v>406</v>
      </c>
      <c r="G277" s="254" t="s">
        <v>275</v>
      </c>
      <c r="H277" s="255">
        <v>1</v>
      </c>
      <c r="I277" s="256"/>
      <c r="J277" s="257">
        <f>ROUND(I277*H277,2)</f>
        <v>0</v>
      </c>
      <c r="K277" s="258"/>
      <c r="L277" s="259"/>
      <c r="M277" s="260" t="s">
        <v>1</v>
      </c>
      <c r="N277" s="261" t="s">
        <v>41</v>
      </c>
      <c r="O277" s="91"/>
      <c r="P277" s="225">
        <f>O277*H277</f>
        <v>0</v>
      </c>
      <c r="Q277" s="225">
        <v>0.00089999999999999998</v>
      </c>
      <c r="R277" s="225">
        <f>Q277*H277</f>
        <v>0.00089999999999999998</v>
      </c>
      <c r="S277" s="225">
        <v>0</v>
      </c>
      <c r="T277" s="22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7" t="s">
        <v>297</v>
      </c>
      <c r="AT277" s="227" t="s">
        <v>186</v>
      </c>
      <c r="AU277" s="227" t="s">
        <v>86</v>
      </c>
      <c r="AY277" s="17" t="s">
        <v>125</v>
      </c>
      <c r="BE277" s="228">
        <f>IF(N277="základní",J277,0)</f>
        <v>0</v>
      </c>
      <c r="BF277" s="228">
        <f>IF(N277="snížená",J277,0)</f>
        <v>0</v>
      </c>
      <c r="BG277" s="228">
        <f>IF(N277="zákl. přenesená",J277,0)</f>
        <v>0</v>
      </c>
      <c r="BH277" s="228">
        <f>IF(N277="sníž. přenesená",J277,0)</f>
        <v>0</v>
      </c>
      <c r="BI277" s="228">
        <f>IF(N277="nulová",J277,0)</f>
        <v>0</v>
      </c>
      <c r="BJ277" s="17" t="s">
        <v>84</v>
      </c>
      <c r="BK277" s="228">
        <f>ROUND(I277*H277,2)</f>
        <v>0</v>
      </c>
      <c r="BL277" s="17" t="s">
        <v>213</v>
      </c>
      <c r="BM277" s="227" t="s">
        <v>407</v>
      </c>
    </row>
    <row r="278" s="14" customFormat="1">
      <c r="A278" s="14"/>
      <c r="B278" s="240"/>
      <c r="C278" s="241"/>
      <c r="D278" s="231" t="s">
        <v>133</v>
      </c>
      <c r="E278" s="242" t="s">
        <v>1</v>
      </c>
      <c r="F278" s="243" t="s">
        <v>84</v>
      </c>
      <c r="G278" s="241"/>
      <c r="H278" s="244">
        <v>1</v>
      </c>
      <c r="I278" s="245"/>
      <c r="J278" s="241"/>
      <c r="K278" s="241"/>
      <c r="L278" s="246"/>
      <c r="M278" s="273"/>
      <c r="N278" s="274"/>
      <c r="O278" s="274"/>
      <c r="P278" s="274"/>
      <c r="Q278" s="274"/>
      <c r="R278" s="274"/>
      <c r="S278" s="274"/>
      <c r="T278" s="275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0" t="s">
        <v>133</v>
      </c>
      <c r="AU278" s="250" t="s">
        <v>86</v>
      </c>
      <c r="AV278" s="14" t="s">
        <v>86</v>
      </c>
      <c r="AW278" s="14" t="s">
        <v>32</v>
      </c>
      <c r="AX278" s="14" t="s">
        <v>84</v>
      </c>
      <c r="AY278" s="250" t="s">
        <v>125</v>
      </c>
    </row>
    <row r="279" s="2" customFormat="1" ht="6.96" customHeight="1">
      <c r="A279" s="38"/>
      <c r="B279" s="66"/>
      <c r="C279" s="67"/>
      <c r="D279" s="67"/>
      <c r="E279" s="67"/>
      <c r="F279" s="67"/>
      <c r="G279" s="67"/>
      <c r="H279" s="67"/>
      <c r="I279" s="67"/>
      <c r="J279" s="67"/>
      <c r="K279" s="67"/>
      <c r="L279" s="44"/>
      <c r="M279" s="38"/>
      <c r="O279" s="38"/>
      <c r="P279" s="38"/>
      <c r="Q279" s="38"/>
      <c r="R279" s="38"/>
      <c r="S279" s="38"/>
      <c r="T279" s="38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</row>
  </sheetData>
  <sheetProtection sheet="1" autoFilter="0" formatColumns="0" formatRows="0" objects="1" scenarios="1" spinCount="100000" saltValue="ZExJiq1p6Hi0rvBxz/iU1gM2ztaX8J5CNPxB5KGpCKgy5zkY6iM61c8WcK4EJyNUUxlO//RuGHrnZ2LA2UzpJQ==" hashValue="uHLlLLC+opQi0UmXdQplVtHS/DyhqfXnm8WXj18vJeGuAWvBZhPCEVP4juXz+Wi1YLJjgFEFzMvCMVVSpFqpAQ==" algorithmName="SHA-512" password="CC35"/>
  <autoFilter ref="C130:K278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DESKTOP-LUEIIO9\NB01</dc:creator>
  <cp:lastModifiedBy>DESKTOP-LUEIIO9\NB01</cp:lastModifiedBy>
  <dcterms:created xsi:type="dcterms:W3CDTF">2024-11-21T19:29:13Z</dcterms:created>
  <dcterms:modified xsi:type="dcterms:W3CDTF">2024-11-21T19:29:14Z</dcterms:modified>
</cp:coreProperties>
</file>