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A - VNITŘNÍ LEŽATÁ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01A - VNITŘNÍ LEŽATÁ K...'!$C$128:$K$256</definedName>
    <definedName name="_xlnm.Print_Area" localSheetId="1">'SO 01A - VNITŘNÍ LEŽATÁ K...'!$C$4:$J$76,'SO 01A - VNITŘNÍ LEŽATÁ K...'!$C$82:$J$110,'SO 01A - VNITŘNÍ LEŽATÁ K...'!$C$116:$J$256</definedName>
    <definedName name="_xlnm.Print_Titles" localSheetId="1">'SO 01A - VNITŘNÍ LEŽATÁ K...'!$128:$128</definedName>
  </definedNames>
  <calcPr/>
</workbook>
</file>

<file path=xl/calcChain.xml><?xml version="1.0" encoding="utf-8"?>
<calcChain xmlns="http://schemas.openxmlformats.org/spreadsheetml/2006/main">
  <c i="1" l="1" r="AX95"/>
  <c i="2" r="J37"/>
  <c r="J36"/>
  <c i="1" r="AY95"/>
  <c i="2" r="J35"/>
  <c r="BI254"/>
  <c r="BH254"/>
  <c r="BG254"/>
  <c r="BF254"/>
  <c r="T254"/>
  <c r="T253"/>
  <c r="R254"/>
  <c r="R253"/>
  <c r="P254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5"/>
  <c r="BH175"/>
  <c r="BG175"/>
  <c r="BF175"/>
  <c r="T175"/>
  <c r="T174"/>
  <c r="R175"/>
  <c r="R174"/>
  <c r="P175"/>
  <c r="P174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2" r="J34"/>
  <c r="BK221"/>
  <c r="BK209"/>
  <c r="J183"/>
  <c r="BK167"/>
  <c r="J144"/>
  <c r="BK247"/>
  <c r="BK201"/>
  <c r="BK189"/>
  <c r="BK165"/>
  <c r="BK153"/>
  <c r="BK141"/>
  <c r="BK244"/>
  <c r="BK233"/>
  <c r="J225"/>
  <c r="J217"/>
  <c r="BK203"/>
  <c r="BK175"/>
  <c r="BK163"/>
  <c r="J135"/>
  <c r="J195"/>
  <c r="BK146"/>
  <c r="F36"/>
  <c r="BK241"/>
  <c r="J231"/>
  <c r="BK219"/>
  <c r="BK250"/>
  <c r="BK212"/>
  <c r="BK206"/>
  <c r="J198"/>
  <c r="J186"/>
  <c r="J163"/>
  <c r="BK148"/>
  <c r="J138"/>
  <c r="BK254"/>
  <c r="J233"/>
  <c r="BK223"/>
  <c r="J215"/>
  <c r="BK186"/>
  <c r="BK171"/>
  <c r="J157"/>
  <c r="J132"/>
  <c r="F34"/>
  <c r="BK236"/>
  <c r="BK225"/>
  <c r="BK217"/>
  <c r="J201"/>
  <c r="J175"/>
  <c r="J153"/>
  <c r="F37"/>
  <c r="BK160"/>
  <c r="J151"/>
  <c r="BK144"/>
  <c r="BK135"/>
  <c r="J247"/>
  <c r="J244"/>
  <c r="J236"/>
  <c r="BK231"/>
  <c r="J228"/>
  <c r="J223"/>
  <c r="J219"/>
  <c r="BK215"/>
  <c r="BK198"/>
  <c r="J189"/>
  <c r="J179"/>
  <c r="J171"/>
  <c r="J170"/>
  <c r="J160"/>
  <c r="J141"/>
  <c r="BK138"/>
  <c r="F35"/>
  <c r="J212"/>
  <c r="BK183"/>
  <c r="BK170"/>
  <c r="BK151"/>
  <c i="1" r="AS94"/>
  <c i="2" r="J254"/>
  <c r="J250"/>
  <c r="J209"/>
  <c r="J203"/>
  <c r="BK195"/>
  <c r="J167"/>
  <c r="BK157"/>
  <c r="J146"/>
  <c r="BK132"/>
  <c r="J241"/>
  <c r="BK228"/>
  <c r="J221"/>
  <c r="J206"/>
  <c r="BK179"/>
  <c r="J165"/>
  <c r="J148"/>
  <c l="1" r="P131"/>
  <c r="R169"/>
  <c r="T185"/>
  <c r="R230"/>
  <c r="R131"/>
  <c r="R130"/>
  <c r="P185"/>
  <c r="R240"/>
  <c r="BK169"/>
  <c r="J169"/>
  <c r="J99"/>
  <c r="BK224"/>
  <c r="J224"/>
  <c r="J104"/>
  <c r="T240"/>
  <c r="P230"/>
  <c r="T131"/>
  <c r="T130"/>
  <c r="R224"/>
  <c r="BK246"/>
  <c r="J246"/>
  <c r="J108"/>
  <c r="P169"/>
  <c r="P224"/>
  <c r="T230"/>
  <c r="P246"/>
  <c r="BK131"/>
  <c r="BK130"/>
  <c r="BK129"/>
  <c r="J129"/>
  <c r="J96"/>
  <c r="T169"/>
  <c r="R185"/>
  <c r="BK230"/>
  <c r="J230"/>
  <c r="J105"/>
  <c r="P240"/>
  <c r="P239"/>
  <c r="T246"/>
  <c r="BK185"/>
  <c r="J185"/>
  <c r="J103"/>
  <c r="T224"/>
  <c r="BK240"/>
  <c r="BK239"/>
  <c r="J239"/>
  <c r="J106"/>
  <c r="R246"/>
  <c r="BK174"/>
  <c r="J174"/>
  <c r="J100"/>
  <c r="BK178"/>
  <c r="J178"/>
  <c r="J101"/>
  <c r="BK253"/>
  <c r="J253"/>
  <c r="J109"/>
  <c r="BK182"/>
  <c r="J182"/>
  <c r="J102"/>
  <c r="J89"/>
  <c r="BE135"/>
  <c r="BE141"/>
  <c r="BE144"/>
  <c r="BE148"/>
  <c r="BE151"/>
  <c r="BE160"/>
  <c r="BE167"/>
  <c r="BE170"/>
  <c r="BE171"/>
  <c r="BE175"/>
  <c r="BE179"/>
  <c r="BE183"/>
  <c r="BE195"/>
  <c r="BE201"/>
  <c r="BE206"/>
  <c r="BE215"/>
  <c r="BE217"/>
  <c r="BE219"/>
  <c r="BE221"/>
  <c r="BE223"/>
  <c r="BE225"/>
  <c r="BE228"/>
  <c r="BE231"/>
  <c r="BE233"/>
  <c r="BE236"/>
  <c r="BE241"/>
  <c r="BE244"/>
  <c r="BE250"/>
  <c i="1" r="AW95"/>
  <c i="2" r="E85"/>
  <c r="F92"/>
  <c r="BE132"/>
  <c r="BE138"/>
  <c r="BE146"/>
  <c r="BE153"/>
  <c r="BE157"/>
  <c r="BE163"/>
  <c r="BE165"/>
  <c r="BE186"/>
  <c r="BE189"/>
  <c r="BE198"/>
  <c r="BE203"/>
  <c r="BE209"/>
  <c r="BE212"/>
  <c r="BE247"/>
  <c r="BE254"/>
  <c i="1" r="BB95"/>
  <c r="BA95"/>
  <c r="BC95"/>
  <c r="BD95"/>
  <c r="BC94"/>
  <c r="W32"/>
  <c r="BB94"/>
  <c r="W31"/>
  <c r="BA94"/>
  <c r="W30"/>
  <c r="BD94"/>
  <c r="W33"/>
  <c i="2" l="1" r="R239"/>
  <c r="R129"/>
  <c r="T239"/>
  <c r="T129"/>
  <c r="P130"/>
  <c r="P129"/>
  <c i="1" r="AU95"/>
  <c i="2" r="J130"/>
  <c r="J97"/>
  <c r="J131"/>
  <c r="J98"/>
  <c r="J240"/>
  <c r="J107"/>
  <c r="J30"/>
  <c i="1" r="AG95"/>
  <c r="AG94"/>
  <c r="AK26"/>
  <c i="2" r="J33"/>
  <c i="1" r="AV95"/>
  <c r="AT95"/>
  <c r="AN95"/>
  <c r="AU94"/>
  <c i="2" r="F33"/>
  <c i="1" r="AZ95"/>
  <c r="AZ94"/>
  <c r="W29"/>
  <c r="AX94"/>
  <c r="AY94"/>
  <c r="AW94"/>
  <c r="AK30"/>
  <c i="2" l="1"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<sst xmlns="http://schemas.openxmlformats.org/spreadsheetml/2006/main">
  <si>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</si>
  <si>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</si>
  <si>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</si>
  <si>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</si>
  <si>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</si>
  <si>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{03c72acc-8091-425b-94ca-ba7fcbe65ca3}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</si>
  <si>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</si>
  <si>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</si>
  <si>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</si>
  <si>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</si>
  <si>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</si>
  <si>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</si>
  <si>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</si>
  <si>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</si>
  <si>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</si>
  <si>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</si>
  <si>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</si>
  <si>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VODOVODNÍ SÍTĚ A ODPADŮ - 2. ETAPA - DOPLNĚNÍ</t>
  </si>
  <si>
    <t>KSO:</t>
  </si>
  <si>
    <t>CC-CZ:</t>
  </si>
  <si>
    <t>Místo:</t>
  </si>
  <si>
    <t>Ostrava-Hrabůvka</t>
  </si>
  <si>
    <t>Datum:</t>
  </si>
  <si>
    <t>22. 10. 2024</t>
  </si>
  <si>
    <t>Zadavatel:</t>
  </si>
  <si>
    <t>IČ:</t>
  </si>
  <si>
    <t>GYMNÁZIIUM, OSTRAVA - HRABŮVKA, P.O.</t>
  </si>
  <si>
    <t>DIČ:</t>
  </si>
  <si>
    <t>Uchazeč:</t>
  </si>
  <si>
    <t>Vyplň údaj</t>
  </si>
  <si>
    <t>Projektant:</t>
  </si>
  <si>
    <t>Ing.arch. Kamil Zezula</t>
  </si>
  <si>
    <t>True</t>
  </si>
  <si>
    <t>Zpracovatel:</t>
  </si>
  <si>
    <t>Ing. Tomáš Janošec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</si>
  <si>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</si>
  <si>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</si>
  <si>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</si>
  <si>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</si>
  <si>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</si>
  <si>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</si>
  <si>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</si>
  <si>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</si>
  <si>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</si>
  <si>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</si>
  <si>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</si>
  <si>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</si>
  <si>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</si>
  <si>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</si>
  <si>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</si>
  <si>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</si>
  <si>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</si>
  <si>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</si>
  <si>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</si>
  <si>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</si>
  <si>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</si>
  <si>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</si>
  <si>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</si>
  <si>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</si>
  <si>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</si>
  <si>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</si>
  <si>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</si>
  <si>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</si>
  <si>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</si>
  <si>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</si>
  <si>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</si>
  <si>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</si>
  <si>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</si>
  <si>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</si>
  <si>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</si>
  <si>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</si>
  <si>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</si>
  <si>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</si>
  <si>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</si>
  <si>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</si>
  <si>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</si>
  <si>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</si>
  <si>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</si>
  <si>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</si>
  <si>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</si>
  <si>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</si>
  <si>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01A</t>
  </si>
  <si>
    <t>VNITŘNÍ LEŽATÁ KANALIZACE-PAVILON A</t>
  </si>
  <si>
    <t>STA</t>
  </si>
  <si>
    <t>1</t>
  </si>
  <si>
    <t>{86bf8c2b-ae2f-4896-b21d-765241747d64}</t>
  </si>
  <si>
    <t>2</t>
  </si>
  <si>
    <t>KRYCÍ LIST SOUPISU PRACÍ</t>
  </si>
  <si>
    <t>Objekt:</t>
  </si>
  <si>
    <t>SO 01A - VNITŘNÍ LEŽATÁ KANALIZACE-PAVILON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</si>
  <si>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</si>
  <si>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</si>
  <si>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</si>
  <si>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</si>
  <si>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</si>
  <si>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</si>
  <si>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</si>
  <si>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</si>
  <si>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</si>
  <si>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</si>
  <si>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</si>
  <si>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</si>
  <si>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</si>
  <si>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</si>
  <si>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</si>
  <si>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</si>
  <si>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</si>
  <si>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</si>
  <si>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</si>
  <si>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</si>
  <si>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</si>
  <si>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</si>
  <si>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</si>
  <si>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</si>
  <si>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</si>
  <si>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</si>
  <si>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</si>
  <si>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</si>
  <si>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</si>
  <si>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</si>
  <si>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</si>
  <si>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</si>
  <si>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</si>
  <si>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</si>
  <si>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</si>
  <si>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</si>
  <si>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113107136</t>
  </si>
  <si>
    <t>Odstranění podkladu z betonu vyztuženého sítěmi tl přes 100 do 150 mm ručně</t>
  </si>
  <si>
    <t>m2</t>
  </si>
  <si>
    <t>4</t>
  </si>
  <si>
    <t>-1534987235</t>
  </si>
  <si>
    <t>VV</t>
  </si>
  <si>
    <t>"demontáž stávající podlahy v 1.NP pro uložení nové ležaté kanalizace"</t>
  </si>
  <si>
    <t>85*1,4</t>
  </si>
  <si>
    <t>132112221</t>
  </si>
  <si>
    <t>Hloubení zapažených rýh šířky do 2000 mm v soudržných horninách třídy těžitelnosti I skupiny 1 a 2 ručně</t>
  </si>
  <si>
    <t>m3</t>
  </si>
  <si>
    <t>590102601</t>
  </si>
  <si>
    <t>" uložení nové ležaté kanalizace"</t>
  </si>
  <si>
    <t>85*1*1,8</t>
  </si>
  <si>
    <t>3</t>
  </si>
  <si>
    <t>132151254</t>
  </si>
  <si>
    <t>Hloubení rýh nezapažených š do 2000 mm v hornině třídy těžitelnosti I skupiny 1 a 2 objem do 500 m3 strojně</t>
  </si>
  <si>
    <t>1914115569</t>
  </si>
  <si>
    <t>"ležatá kanalizace vně objektu"</t>
  </si>
  <si>
    <t>10*1,2*1,5</t>
  </si>
  <si>
    <t>151101101</t>
  </si>
  <si>
    <t>Zřízení příložného pažení a rozepření stěn rýh hl do 2 m</t>
  </si>
  <si>
    <t>1524425640</t>
  </si>
  <si>
    <t>85*1,8*2</t>
  </si>
  <si>
    <t>5</t>
  </si>
  <si>
    <t>151101111</t>
  </si>
  <si>
    <t>Odstranění příložného pažení a rozepření stěn rýh hl do 2 m</t>
  </si>
  <si>
    <t>185644059</t>
  </si>
  <si>
    <t>306</t>
  </si>
  <si>
    <t>6</t>
  </si>
  <si>
    <t>161102111</t>
  </si>
  <si>
    <t>Svislé přemístění výkopku do 2,5 m z kamenouhelných hlušin</t>
  </si>
  <si>
    <t>252450942</t>
  </si>
  <si>
    <t>180+18</t>
  </si>
  <si>
    <t>7</t>
  </si>
  <si>
    <t>162251101</t>
  </si>
  <si>
    <t>Vodorovné přemístění do 20 m výkopku/sypaniny z horniny třídy těžitelnosti I skupiny 1 až 3</t>
  </si>
  <si>
    <t>-1544081195</t>
  </si>
  <si>
    <t>"hloubení rýh -zásyp výkopkem"</t>
  </si>
  <si>
    <t>153+18-92,15</t>
  </si>
  <si>
    <t>8</t>
  </si>
  <si>
    <t>167151101</t>
  </si>
  <si>
    <t>Nakládání výkopku z hornin třídy těžitelnosti I skupiny 1 až 3 do 100 m3</t>
  </si>
  <si>
    <t>619126132</t>
  </si>
  <si>
    <t>78,85</t>
  </si>
  <si>
    <t>9</t>
  </si>
  <si>
    <t>174101101</t>
  </si>
  <si>
    <t>Zásyp jam, šachet rýh nebo kolem objektů sypaninou se zhutněním</t>
  </si>
  <si>
    <t>-117423291</t>
  </si>
  <si>
    <t>"prohozeným výkopkem"</t>
  </si>
  <si>
    <t>85*1,0*(1,8-0,1-0,45-0,3)</t>
  </si>
  <si>
    <t>10*1,2*(1,5-0,1-0,45)</t>
  </si>
  <si>
    <t>10</t>
  </si>
  <si>
    <t>175151101</t>
  </si>
  <si>
    <t>Obsypání potrubí strojně sypaninou bez prohození, uloženou do 3 m</t>
  </si>
  <si>
    <t>-324239199</t>
  </si>
  <si>
    <t>95*1*0,45</t>
  </si>
  <si>
    <t>11</t>
  </si>
  <si>
    <t>M</t>
  </si>
  <si>
    <t>58337302</t>
  </si>
  <si>
    <t>štěrkopísek frakce 0/16</t>
  </si>
  <si>
    <t>t</t>
  </si>
  <si>
    <t>1861986548</t>
  </si>
  <si>
    <t>42,75</t>
  </si>
  <si>
    <t>42,75*2 'Přepočtené koeficientem množství</t>
  </si>
  <si>
    <t>181111111</t>
  </si>
  <si>
    <t>Plošná úprava terénu do 500 m2 zemina skupiny 1 až 4 nerovnosti přes 50 do 100 mm v rovinně a svahu do 1:5</t>
  </si>
  <si>
    <t>254652964</t>
  </si>
  <si>
    <t>10*2</t>
  </si>
  <si>
    <t>13</t>
  </si>
  <si>
    <t>181451311</t>
  </si>
  <si>
    <t>Založení trávníku strojně v jedné operaci v rovině nebo na svahu do 1:5</t>
  </si>
  <si>
    <t>-50809832</t>
  </si>
  <si>
    <t>14</t>
  </si>
  <si>
    <t>00572470</t>
  </si>
  <si>
    <t>osivo směs travní univerzál</t>
  </si>
  <si>
    <t>kg</t>
  </si>
  <si>
    <t>-1171374099</t>
  </si>
  <si>
    <t>10,1538461538462*0,025 'Přepočtené koeficientem množství</t>
  </si>
  <si>
    <t>Zakládání</t>
  </si>
  <si>
    <t>15</t>
  </si>
  <si>
    <t>273361412</t>
  </si>
  <si>
    <t>Výztuž základových desek ze svařovaných sítí přes 3,5 do 6 kg/m2</t>
  </si>
  <si>
    <t>-716423755</t>
  </si>
  <si>
    <t>16</t>
  </si>
  <si>
    <t>31316008</t>
  </si>
  <si>
    <t>síť výztužná svařovaná DIN 488 jakost B500A 100x100mm drát D 8mm</t>
  </si>
  <si>
    <t>725368396</t>
  </si>
  <si>
    <t>"vyztužení opravené podkladní betoné desky po uložení nové ležaté kanalizace v 1.NP"</t>
  </si>
  <si>
    <t>Svislé a kompletní konstrukce</t>
  </si>
  <si>
    <t>17</t>
  </si>
  <si>
    <t>359901212</t>
  </si>
  <si>
    <t>Monitoring stoky jakékoli výšky na stávající kanalizaci</t>
  </si>
  <si>
    <t>m</t>
  </si>
  <si>
    <t>54241570</t>
  </si>
  <si>
    <t>"nová ležatá kanalizace = po dokončení kontrola průchodnosti apod."</t>
  </si>
  <si>
    <t>95</t>
  </si>
  <si>
    <t>Vodorovné konstrukce</t>
  </si>
  <si>
    <t>18</t>
  </si>
  <si>
    <t>451315126</t>
  </si>
  <si>
    <t>Podkladní nebo výplňová vrstva z betonu C 20/25 tl do 150 mm</t>
  </si>
  <si>
    <t>228236642</t>
  </si>
  <si>
    <t>"oprava stávající podkladní betoné desky po uložení nové ležaté kanalizace v 1.NP"</t>
  </si>
  <si>
    <t>90*1,4</t>
  </si>
  <si>
    <t>Komunikace pozemní</t>
  </si>
  <si>
    <t>19</t>
  </si>
  <si>
    <t>564231011</t>
  </si>
  <si>
    <t>Podklad nebo podsyp ze štěrkopísku ŠP plochy do 100 m2 tl 100 mm</t>
  </si>
  <si>
    <t>2061176406</t>
  </si>
  <si>
    <t>100*1,2</t>
  </si>
  <si>
    <t>Trubní vedení</t>
  </si>
  <si>
    <t>20</t>
  </si>
  <si>
    <t>830311811</t>
  </si>
  <si>
    <t>Bourání stávajícího kameninového potrubí DN do 150</t>
  </si>
  <si>
    <t>546826671</t>
  </si>
  <si>
    <t>"demontáž původního ležatého potrubí"</t>
  </si>
  <si>
    <t>50</t>
  </si>
  <si>
    <t>871313121</t>
  </si>
  <si>
    <t>Montáž kanalizačního potrubí hladkého plnostěnného SN 8 z PVC-U DN 160</t>
  </si>
  <si>
    <t>-2123091797</t>
  </si>
  <si>
    <t>"D110"</t>
  </si>
  <si>
    <t>40</t>
  </si>
  <si>
    <t>"D160"</t>
  </si>
  <si>
    <t>30</t>
  </si>
  <si>
    <t>Součet</t>
  </si>
  <si>
    <t>22</t>
  </si>
  <si>
    <t>28611118</t>
  </si>
  <si>
    <t>trubka kanalizační PVC-U plnostěnná jednovrstvá DN 110x1000mm SN8</t>
  </si>
  <si>
    <t>-783947701</t>
  </si>
  <si>
    <t>40*1,05 'Přepočtené koeficientem množství</t>
  </si>
  <si>
    <t>23</t>
  </si>
  <si>
    <t>28611166</t>
  </si>
  <si>
    <t>trubka kanalizační PVC-U plnostěnná jednovrstvá DN 160x5000mm SN8</t>
  </si>
  <si>
    <t>1489676987</t>
  </si>
  <si>
    <t>30*1,05 'Přepočtené koeficientem množství</t>
  </si>
  <si>
    <t>24</t>
  </si>
  <si>
    <t>871353121</t>
  </si>
  <si>
    <t>Montáž kanalizačního potrubí hladkého plnostěnného SN 8 z PVC-U DN 200</t>
  </si>
  <si>
    <t>-2116102654</t>
  </si>
  <si>
    <t>25</t>
  </si>
  <si>
    <t>28611211</t>
  </si>
  <si>
    <t>trubka kanalizační PVC-U plnostěnná jednovrstvá DN 200x6000mm SN8</t>
  </si>
  <si>
    <t>1460391611</t>
  </si>
  <si>
    <t>20*1,05 'Přepočtené koeficientem množství</t>
  </si>
  <si>
    <t>26</t>
  </si>
  <si>
    <t>871363121</t>
  </si>
  <si>
    <t>Montáž kanalizačního potrubí hladkého plnostěnného SN 8 z PVC-U DN 250</t>
  </si>
  <si>
    <t>-1700041888</t>
  </si>
  <si>
    <t>"chránička"</t>
  </si>
  <si>
    <t>27</t>
  </si>
  <si>
    <t>28611152</t>
  </si>
  <si>
    <t>trubka kanalizační PVC-U plnostěnná jednovrstvá DN 250x1000mm SN8</t>
  </si>
  <si>
    <t>-1097035494</t>
  </si>
  <si>
    <t>4*1,03 'Přepočtené koeficientem množství</t>
  </si>
  <si>
    <t>28</t>
  </si>
  <si>
    <t>877350330</t>
  </si>
  <si>
    <t>Montáž spojek na kanalizačním potrubí z PP nebo tvrdého PVC trub hladkých plnostěnných DN 200</t>
  </si>
  <si>
    <t>kus</t>
  </si>
  <si>
    <t>-175985070</t>
  </si>
  <si>
    <t>"přepojení nového kanalizačního potrubí na stávající"</t>
  </si>
  <si>
    <t>29</t>
  </si>
  <si>
    <t>28617236</t>
  </si>
  <si>
    <t>spojka přesuvná kanalizační PP třívrstvá DN 200</t>
  </si>
  <si>
    <t>1384763829</t>
  </si>
  <si>
    <t>892271111</t>
  </si>
  <si>
    <t>Tlaková zkouška vodou potrubí DN 100 nebo 125</t>
  </si>
  <si>
    <t>-2120643219</t>
  </si>
  <si>
    <t>31</t>
  </si>
  <si>
    <t>892351111</t>
  </si>
  <si>
    <t>Tlaková zkouška vodou potrubí DN 150 nebo 200</t>
  </si>
  <si>
    <t>-2131126023</t>
  </si>
  <si>
    <t>30+20</t>
  </si>
  <si>
    <t>32</t>
  </si>
  <si>
    <t>892372111</t>
  </si>
  <si>
    <t>Zabezpečení konců potrubí DN do 300 při tlakových zkouškách vodou</t>
  </si>
  <si>
    <t>-533150972</t>
  </si>
  <si>
    <t>33</t>
  </si>
  <si>
    <t>998276101</t>
  </si>
  <si>
    <t>Přesun hmot pro trubní vedení z trub z plastických hmot otevřený výkop</t>
  </si>
  <si>
    <t>1271559348</t>
  </si>
  <si>
    <t>Ostatní konstrukce a práce-bourání</t>
  </si>
  <si>
    <t>34</t>
  </si>
  <si>
    <t>919735123</t>
  </si>
  <si>
    <t>Řezání stávajícího betonového krytu hl přes 100 do 150 mm</t>
  </si>
  <si>
    <t>-696086855</t>
  </si>
  <si>
    <t>"demontáž stávající betonové podkladní desky v 1.NP"</t>
  </si>
  <si>
    <t>90*2</t>
  </si>
  <si>
    <t>35</t>
  </si>
  <si>
    <t>971052351</t>
  </si>
  <si>
    <t>Vybourání nebo prorážení otvorů v ŽB příčkách a zdech pl do 0,09 m2 tl do 450 mm</t>
  </si>
  <si>
    <t>-907323373</t>
  </si>
  <si>
    <t>997</t>
  </si>
  <si>
    <t>Přesun sutě</t>
  </si>
  <si>
    <t>36</t>
  </si>
  <si>
    <t>997006519</t>
  </si>
  <si>
    <t>Příplatek k vodorovnému přemístění suti na skládku ZKD 1 km přes 1 km</t>
  </si>
  <si>
    <t>241826751</t>
  </si>
  <si>
    <t>(47,25+132,2)*10</t>
  </si>
  <si>
    <t>37</t>
  </si>
  <si>
    <t>997221862</t>
  </si>
  <si>
    <t>Poplatek za uložení na recyklační skládce (skládkovné) stavebního odpadu z armovaného betonu pod kódem 17 01 01</t>
  </si>
  <si>
    <t>-349851756</t>
  </si>
  <si>
    <t>"demontáž ŽB podlahy * objemová hmotnost"</t>
  </si>
  <si>
    <t>(90*1,4*0,15)*2,5</t>
  </si>
  <si>
    <t>38</t>
  </si>
  <si>
    <t>997221873</t>
  </si>
  <si>
    <t>Poplatek za uložení na recyklační skládce (skládkovné) stavebního odpadu zeminy a kamení zatříděného do Katalogu odpadů pod kódem 17 05 04</t>
  </si>
  <si>
    <t>-925387173</t>
  </si>
  <si>
    <t>"přebytečná zemina z výkopku"</t>
  </si>
  <si>
    <t>66,1*2,0</t>
  </si>
  <si>
    <t>PSV</t>
  </si>
  <si>
    <t>Práce a dodávky PSV</t>
  </si>
  <si>
    <t>711</t>
  </si>
  <si>
    <t>Izolace proti vodě, vlhkosti a plynům</t>
  </si>
  <si>
    <t>39</t>
  </si>
  <si>
    <t>711141559</t>
  </si>
  <si>
    <t>Provedení izolace proti zemní vlhkosti pásy přitavením vodorovné NAIP</t>
  </si>
  <si>
    <t>243712002</t>
  </si>
  <si>
    <t>"oprava stávající podlahy v 1.NP"</t>
  </si>
  <si>
    <t>62832000</t>
  </si>
  <si>
    <t>pás asfaltový natavitelný oxidovaný s vložkou ze skleněné rohože typu V60 s jemnozrnným minerálním posypem tl 3,0mm</t>
  </si>
  <si>
    <t>47583240</t>
  </si>
  <si>
    <t>126</t>
  </si>
  <si>
    <t>713</t>
  </si>
  <si>
    <t>Izolace tepelné</t>
  </si>
  <si>
    <t>41</t>
  </si>
  <si>
    <t>713121111</t>
  </si>
  <si>
    <t>Montáž izolace tepelné podlah volně kladenými rohožemi, pásy, dílci, deskami 1 vrstva</t>
  </si>
  <si>
    <t>-440574648</t>
  </si>
  <si>
    <t>42</t>
  </si>
  <si>
    <t>28375868</t>
  </si>
  <si>
    <t>deska EPS 70 pro konstrukce s malým zatížením λ=0,039 tl 50mm</t>
  </si>
  <si>
    <t>1924970433</t>
  </si>
  <si>
    <t>126*1,05 'Přepočtené koeficientem množství</t>
  </si>
  <si>
    <t>725</t>
  </si>
  <si>
    <t>Zdravotechnika - zařizovací předměty</t>
  </si>
  <si>
    <t>43</t>
  </si>
  <si>
    <t>725210821</t>
  </si>
  <si>
    <t>Demontáž umyvadel bez výtokových armatur</t>
  </si>
  <si>
    <t>soubor</t>
  </si>
  <si>
    <t>1702544873</t>
  </si>
  <si>
    <t>"v případě kolize s výkopem ležaté kanalizace"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</si>
</sst>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240049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VODOVODNÍ SÍTĚ A ODPADŮ - 2. ETAPA - DOPLNĚNÍ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Ostrava-Hrabůvka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GYMNÁZIIUM, OSTRAVA - HRABŮVKA,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Ing.arch. Kamil Zezula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01A - VNITŘNÍ LEŽATÁ 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01A - VNITŘNÍ LEŽATÁ K...'!P129</f>
        <v>0</v>
      </c>
      <c r="AV95" s="128">
        <f>'SO 01A - VNITŘNÍ LEŽATÁ K...'!J33</f>
        <v>0</v>
      </c>
      <c r="AW95" s="128">
        <f>'SO 01A - VNITŘNÍ LEŽATÁ K...'!J34</f>
        <v>0</v>
      </c>
      <c r="AX95" s="128">
        <f>'SO 01A - VNITŘNÍ LEŽATÁ K...'!J35</f>
        <v>0</v>
      </c>
      <c r="AY95" s="128">
        <f>'SO 01A - VNITŘNÍ LEŽATÁ K...'!J36</f>
        <v>0</v>
      </c>
      <c r="AZ95" s="128">
        <f>'SO 01A - VNITŘNÍ LEŽATÁ K...'!F33</f>
        <v>0</v>
      </c>
      <c r="BA95" s="128">
        <f>'SO 01A - VNITŘNÍ LEŽATÁ K...'!F34</f>
        <v>0</v>
      </c>
      <c r="BB95" s="128">
        <f>'SO 01A - VNITŘNÍ LEŽATÁ K...'!F35</f>
        <v>0</v>
      </c>
      <c r="BC95" s="128">
        <f>'SO 01A - VNITŘNÍ LEŽATÁ K...'!F36</f>
        <v>0</v>
      </c>
      <c r="BD95" s="130">
        <f>'SO 01A - VNITŘNÍ LEŽATÁ K...'!F37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Ed03c3vAk8aoGlKM94eCXPdZR6I5bDoaplp51n6iCIahXauILI3r4JSv387f1NRCUxw64byfPuyC5S3L4N7PFQ==" hashValue="aNP3y/P2Tvq+ezP4rIi899iHItwuMt32KfmHv2Kenevc8E1kpRFGWzUM6PJghe0lJ2P+rtcrpXvEqwFeDqPG6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A - VNITŘNÍ LEŽATÁ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REKONSTRUKCE VODOVODNÍ SÍTĚ A ODPADŮ - 2. ETAPA - DOPLNĚNÍ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22. 10. 2024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ROUND((SUM(BE129:BE256)),  2)</f>
        <v>0</v>
      </c>
      <c r="G33" s="38"/>
      <c r="H33" s="38"/>
      <c r="I33" s="151">
        <v>0.20999999999999999</v>
      </c>
      <c r="J33" s="150">
        <f>ROUND(((SUM(BE129:BE256))*I33),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ROUND((SUM(BF129:BF256)),  2)</f>
        <v>0</v>
      </c>
      <c r="G34" s="38"/>
      <c r="H34" s="38"/>
      <c r="I34" s="151">
        <v>0.12</v>
      </c>
      <c r="J34" s="150">
        <f>ROUND(((SUM(BF129:BF256))*I34),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ROUND((SUM(BG129:BG256)),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ROUND((SUM(BH129:BH256)),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ROUND((SUM(BI129:BI256)),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VODOVODNÍ SÍTĚ A ODPADŮ - 2. ETAPA - DOPLNĚNÍ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01A - VNITŘNÍ LEŽATÁ KANALIZACE-PAVILON 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Ostrava-Hrabůvka</v>
      </c>
      <c r="G89" s="40"/>
      <c r="H89" s="40"/>
      <c r="I89" s="32" t="s">
        <v>22</v>
      </c>
      <c r="J89" s="79" t="str">
        <f>IF(J12="","",J12)</f>
        <v>22. 10. 2024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GYMNÁZIIUM, OSTRAVA - HRABŮVKA, P.O.</v>
      </c>
      <c r="G91" s="40"/>
      <c r="H91" s="40"/>
      <c r="I91" s="32" t="s">
        <v>30</v>
      </c>
      <c r="J91" s="36" t="str">
        <f>E21</f>
        <v>Ing.arch. Kamil Zezula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J174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J178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J182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J185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J230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104</v>
      </c>
      <c r="E106" s="178"/>
      <c r="F106" s="178"/>
      <c r="G106" s="178"/>
      <c r="H106" s="178"/>
      <c r="I106" s="178"/>
      <c r="J106" s="179">
        <f>J239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J240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J246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J253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0" t="str">
        <f>E7</f>
        <v>REKONSTRUKCE VODOVODNÍ SÍTĚ A ODPADŮ - 2. ETAPA - DOPLNĚNÍ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01A - VNITŘNÍ LEŽATÁ KANALIZACE-PAVILON A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Ostrava-Hrabůvka</v>
      </c>
      <c r="G123" s="40"/>
      <c r="H123" s="40"/>
      <c r="I123" s="32" t="s">
        <v>22</v>
      </c>
      <c r="J123" s="79" t="str">
        <f>IF(J12="","",J12)</f>
        <v>22. 10. 2024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GYMNÁZIIUM, OSTRAVA - HRABŮVKA, P.O.</v>
      </c>
      <c r="G125" s="40"/>
      <c r="H125" s="40"/>
      <c r="I125" s="32" t="s">
        <v>30</v>
      </c>
      <c r="J125" s="36" t="str">
        <f>E21</f>
        <v>Ing.arch. Kamil Zezula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Ing. Tomáš Janošec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109</v>
      </c>
      <c r="D128" s="190" t="s">
        <v>61</v>
      </c>
      <c r="E128" s="190" t="s">
        <v>57</v>
      </c>
      <c r="F128" s="190" t="s">
        <v>58</v>
      </c>
      <c r="G128" s="190" t="s">
        <v>110</v>
      </c>
      <c r="H128" s="190" t="s">
        <v>111</v>
      </c>
      <c r="I128" s="190" t="s">
        <v>112</v>
      </c>
      <c r="J128" s="191" t="s">
        <v>92</v>
      </c>
      <c r="K128" s="192" t="s">
        <v>113</v>
      </c>
      <c r="L128" s="193"/>
      <c r="M128" s="100" t="s">
        <v>1</v>
      </c>
      <c r="N128" s="101" t="s">
        <v>40</v>
      </c>
      <c r="O128" s="101" t="s">
        <v>114</v>
      </c>
      <c r="P128" s="101" t="s">
        <v>115</v>
      </c>
      <c r="Q128" s="101" t="s">
        <v>116</v>
      </c>
      <c r="R128" s="101" t="s">
        <v>117</v>
      </c>
      <c r="S128" s="101" t="s">
        <v>118</v>
      </c>
      <c r="T128" s="102" t="s">
        <v>119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120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P130+P239</f>
        <v>0</v>
      </c>
      <c r="Q129" s="104"/>
      <c r="R129" s="196">
        <f>R130+R239</f>
        <v>90.135768679999998</v>
      </c>
      <c r="S129" s="104"/>
      <c r="T129" s="197">
        <f>T130+T239</f>
        <v>41.194380000000002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94</v>
      </c>
      <c r="BK129" s="198">
        <f>BK130+BK239</f>
        <v>0</v>
      </c>
    </row>
    <row r="130" s="12" customFormat="1" ht="25.92" customHeight="1">
      <c r="A130" s="12"/>
      <c r="B130" s="199"/>
      <c r="C130" s="200"/>
      <c r="D130" s="201" t="s">
        <v>75</v>
      </c>
      <c r="E130" s="202" t="s">
        <v>121</v>
      </c>
      <c r="F130" s="202" t="s">
        <v>122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P131+P169+P174+P178+P182+P185+P224+P230</f>
        <v>0</v>
      </c>
      <c r="Q130" s="207"/>
      <c r="R130" s="208">
        <f>R131+R169+R174+R178+R182+R185+R224+R230</f>
        <v>89.360868679999996</v>
      </c>
      <c r="S130" s="207"/>
      <c r="T130" s="209">
        <f>T131+T169+T174+T178+T182+T185+T224+T230</f>
        <v>41.136000000000003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84</v>
      </c>
      <c r="AT130" s="211" t="s">
        <v>75</v>
      </c>
      <c r="AU130" s="211" t="s">
        <v>76</v>
      </c>
      <c r="AY130" s="210" t="s">
        <v>123</v>
      </c>
      <c r="BK130" s="212">
        <f>BK131+BK169+BK174+BK178+BK182+BK185+BK224+BK230</f>
        <v>0</v>
      </c>
    </row>
    <row r="131" s="12" customFormat="1" ht="22.8" customHeight="1">
      <c r="A131" s="12"/>
      <c r="B131" s="199"/>
      <c r="C131" s="200"/>
      <c r="D131" s="201" t="s">
        <v>75</v>
      </c>
      <c r="E131" s="213" t="s">
        <v>84</v>
      </c>
      <c r="F131" s="213" t="s">
        <v>124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SUM(P132:P168)</f>
        <v>0</v>
      </c>
      <c r="Q131" s="207"/>
      <c r="R131" s="208">
        <f>SUM(R132:R168)</f>
        <v>85.757294000000002</v>
      </c>
      <c r="S131" s="207"/>
      <c r="T131" s="209">
        <f>SUM(T132:T168)</f>
        <v>39.270000000000003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84</v>
      </c>
      <c r="AT131" s="211" t="s">
        <v>75</v>
      </c>
      <c r="AU131" s="211" t="s">
        <v>84</v>
      </c>
      <c r="AY131" s="210" t="s">
        <v>123</v>
      </c>
      <c r="BK131" s="212">
        <f>SUM(BK132:BK168)</f>
        <v>0</v>
      </c>
    </row>
    <row r="132" s="2" customFormat="1" ht="24.15" customHeight="1">
      <c r="A132" s="38"/>
      <c r="B132" s="39"/>
      <c r="C132" s="215" t="s">
        <v>84</v>
      </c>
      <c r="D132" s="215" t="s">
        <v>125</v>
      </c>
      <c r="E132" s="216" t="s">
        <v>126</v>
      </c>
      <c r="F132" s="217" t="s">
        <v>127</v>
      </c>
      <c r="G132" s="218" t="s">
        <v>128</v>
      </c>
      <c r="H132" s="219">
        <v>119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41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0.33000000000000002</v>
      </c>
      <c r="T132" s="226">
        <f>S132*H132</f>
        <v>39.270000000000003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129</v>
      </c>
      <c r="AT132" s="227" t="s">
        <v>125</v>
      </c>
      <c r="AU132" s="227" t="s">
        <v>86</v>
      </c>
      <c r="AY132" s="17" t="s">
        <v>123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84</v>
      </c>
      <c r="BK132" s="228">
        <f>ROUND(I132*H132,2)</f>
        <v>0</v>
      </c>
      <c r="BL132" s="17" t="s">
        <v>129</v>
      </c>
      <c r="BM132" s="227" t="s">
        <v>130</v>
      </c>
    </row>
    <row r="133" s="13" customFormat="1">
      <c r="A133" s="13"/>
      <c r="B133" s="229"/>
      <c r="C133" s="230"/>
      <c r="D133" s="231" t="s">
        <v>131</v>
      </c>
      <c r="E133" s="232" t="s">
        <v>1</v>
      </c>
      <c r="F133" s="233" t="s">
        <v>132</v>
      </c>
      <c r="G133" s="230"/>
      <c r="H133" s="232" t="s">
        <v>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131</v>
      </c>
      <c r="AU133" s="239" t="s">
        <v>86</v>
      </c>
      <c r="AV133" s="13" t="s">
        <v>84</v>
      </c>
      <c r="AW133" s="13" t="s">
        <v>32</v>
      </c>
      <c r="AX133" s="13" t="s">
        <v>76</v>
      </c>
      <c r="AY133" s="239" t="s">
        <v>123</v>
      </c>
    </row>
    <row r="134" s="14" customFormat="1">
      <c r="A134" s="14"/>
      <c r="B134" s="240"/>
      <c r="C134" s="241"/>
      <c r="D134" s="231" t="s">
        <v>131</v>
      </c>
      <c r="E134" s="242" t="s">
        <v>1</v>
      </c>
      <c r="F134" s="243" t="s">
        <v>133</v>
      </c>
      <c r="G134" s="241"/>
      <c r="H134" s="244">
        <v>119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131</v>
      </c>
      <c r="AU134" s="250" t="s">
        <v>86</v>
      </c>
      <c r="AV134" s="14" t="s">
        <v>86</v>
      </c>
      <c r="AW134" s="14" t="s">
        <v>32</v>
      </c>
      <c r="AX134" s="14" t="s">
        <v>84</v>
      </c>
      <c r="AY134" s="250" t="s">
        <v>123</v>
      </c>
    </row>
    <row r="135" s="2" customFormat="1" ht="37.8" customHeight="1">
      <c r="A135" s="38"/>
      <c r="B135" s="39"/>
      <c r="C135" s="215" t="s">
        <v>86</v>
      </c>
      <c r="D135" s="215" t="s">
        <v>125</v>
      </c>
      <c r="E135" s="216" t="s">
        <v>134</v>
      </c>
      <c r="F135" s="217" t="s">
        <v>135</v>
      </c>
      <c r="G135" s="218" t="s">
        <v>136</v>
      </c>
      <c r="H135" s="219">
        <v>153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41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129</v>
      </c>
      <c r="AT135" s="227" t="s">
        <v>125</v>
      </c>
      <c r="AU135" s="227" t="s">
        <v>86</v>
      </c>
      <c r="AY135" s="17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84</v>
      </c>
      <c r="BK135" s="228">
        <f>ROUND(I135*H135,2)</f>
        <v>0</v>
      </c>
      <c r="BL135" s="17" t="s">
        <v>129</v>
      </c>
      <c r="BM135" s="227" t="s">
        <v>137</v>
      </c>
    </row>
    <row r="136" s="13" customFormat="1">
      <c r="A136" s="13"/>
      <c r="B136" s="229"/>
      <c r="C136" s="230"/>
      <c r="D136" s="231" t="s">
        <v>131</v>
      </c>
      <c r="E136" s="232" t="s">
        <v>1</v>
      </c>
      <c r="F136" s="233" t="s">
        <v>138</v>
      </c>
      <c r="G136" s="230"/>
      <c r="H136" s="232" t="s">
        <v>1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131</v>
      </c>
      <c r="AU136" s="239" t="s">
        <v>86</v>
      </c>
      <c r="AV136" s="13" t="s">
        <v>84</v>
      </c>
      <c r="AW136" s="13" t="s">
        <v>32</v>
      </c>
      <c r="AX136" s="13" t="s">
        <v>76</v>
      </c>
      <c r="AY136" s="239" t="s">
        <v>123</v>
      </c>
    </row>
    <row r="137" s="14" customFormat="1">
      <c r="A137" s="14"/>
      <c r="B137" s="240"/>
      <c r="C137" s="241"/>
      <c r="D137" s="231" t="s">
        <v>131</v>
      </c>
      <c r="E137" s="242" t="s">
        <v>1</v>
      </c>
      <c r="F137" s="243" t="s">
        <v>139</v>
      </c>
      <c r="G137" s="241"/>
      <c r="H137" s="244">
        <v>153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131</v>
      </c>
      <c r="AU137" s="250" t="s">
        <v>86</v>
      </c>
      <c r="AV137" s="14" t="s">
        <v>86</v>
      </c>
      <c r="AW137" s="14" t="s">
        <v>32</v>
      </c>
      <c r="AX137" s="14" t="s">
        <v>84</v>
      </c>
      <c r="AY137" s="250" t="s">
        <v>123</v>
      </c>
    </row>
    <row r="138" s="2" customFormat="1" ht="37.8" customHeight="1">
      <c r="A138" s="38"/>
      <c r="B138" s="39"/>
      <c r="C138" s="215" t="s">
        <v>140</v>
      </c>
      <c r="D138" s="215" t="s">
        <v>125</v>
      </c>
      <c r="E138" s="216" t="s">
        <v>141</v>
      </c>
      <c r="F138" s="217" t="s">
        <v>142</v>
      </c>
      <c r="G138" s="218" t="s">
        <v>136</v>
      </c>
      <c r="H138" s="219">
        <v>18</v>
      </c>
      <c r="I138" s="220"/>
      <c r="J138" s="221">
        <f>ROUND(I138*H138,2)</f>
        <v>0</v>
      </c>
      <c r="K138" s="222"/>
      <c r="L138" s="44"/>
      <c r="M138" s="223" t="s">
        <v>1</v>
      </c>
      <c r="N138" s="224" t="s">
        <v>41</v>
      </c>
      <c r="O138" s="91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129</v>
      </c>
      <c r="AT138" s="227" t="s">
        <v>125</v>
      </c>
      <c r="AU138" s="227" t="s">
        <v>86</v>
      </c>
      <c r="AY138" s="17" t="s">
        <v>123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84</v>
      </c>
      <c r="BK138" s="228">
        <f>ROUND(I138*H138,2)</f>
        <v>0</v>
      </c>
      <c r="BL138" s="17" t="s">
        <v>129</v>
      </c>
      <c r="BM138" s="227" t="s">
        <v>143</v>
      </c>
    </row>
    <row r="139" s="13" customFormat="1">
      <c r="A139" s="13"/>
      <c r="B139" s="229"/>
      <c r="C139" s="230"/>
      <c r="D139" s="231" t="s">
        <v>131</v>
      </c>
      <c r="E139" s="232" t="s">
        <v>1</v>
      </c>
      <c r="F139" s="233" t="s">
        <v>144</v>
      </c>
      <c r="G139" s="230"/>
      <c r="H139" s="232" t="s">
        <v>1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131</v>
      </c>
      <c r="AU139" s="239" t="s">
        <v>86</v>
      </c>
      <c r="AV139" s="13" t="s">
        <v>84</v>
      </c>
      <c r="AW139" s="13" t="s">
        <v>32</v>
      </c>
      <c r="AX139" s="13" t="s">
        <v>76</v>
      </c>
      <c r="AY139" s="239" t="s">
        <v>123</v>
      </c>
    </row>
    <row r="140" s="14" customFormat="1">
      <c r="A140" s="14"/>
      <c r="B140" s="240"/>
      <c r="C140" s="241"/>
      <c r="D140" s="231" t="s">
        <v>131</v>
      </c>
      <c r="E140" s="242" t="s">
        <v>1</v>
      </c>
      <c r="F140" s="243" t="s">
        <v>145</v>
      </c>
      <c r="G140" s="241"/>
      <c r="H140" s="244">
        <v>18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131</v>
      </c>
      <c r="AU140" s="250" t="s">
        <v>86</v>
      </c>
      <c r="AV140" s="14" t="s">
        <v>86</v>
      </c>
      <c r="AW140" s="14" t="s">
        <v>32</v>
      </c>
      <c r="AX140" s="14" t="s">
        <v>84</v>
      </c>
      <c r="AY140" s="250" t="s">
        <v>123</v>
      </c>
    </row>
    <row r="141" s="2" customFormat="1" ht="21.75" customHeight="1">
      <c r="A141" s="38"/>
      <c r="B141" s="39"/>
      <c r="C141" s="215" t="s">
        <v>129</v>
      </c>
      <c r="D141" s="215" t="s">
        <v>125</v>
      </c>
      <c r="E141" s="216" t="s">
        <v>146</v>
      </c>
      <c r="F141" s="217" t="s">
        <v>147</v>
      </c>
      <c r="G141" s="218" t="s">
        <v>128</v>
      </c>
      <c r="H141" s="219">
        <v>306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0.00084000000000000003</v>
      </c>
      <c r="R141" s="225">
        <f>Q141*H141</f>
        <v>0.25703999999999999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129</v>
      </c>
      <c r="AT141" s="227" t="s">
        <v>125</v>
      </c>
      <c r="AU141" s="227" t="s">
        <v>86</v>
      </c>
      <c r="AY141" s="17" t="s">
        <v>123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129</v>
      </c>
      <c r="BM141" s="227" t="s">
        <v>148</v>
      </c>
    </row>
    <row r="142" s="13" customFormat="1">
      <c r="A142" s="13"/>
      <c r="B142" s="229"/>
      <c r="C142" s="230"/>
      <c r="D142" s="231" t="s">
        <v>131</v>
      </c>
      <c r="E142" s="232" t="s">
        <v>1</v>
      </c>
      <c r="F142" s="233" t="s">
        <v>138</v>
      </c>
      <c r="G142" s="230"/>
      <c r="H142" s="232" t="s">
        <v>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131</v>
      </c>
      <c r="AU142" s="239" t="s">
        <v>86</v>
      </c>
      <c r="AV142" s="13" t="s">
        <v>84</v>
      </c>
      <c r="AW142" s="13" t="s">
        <v>32</v>
      </c>
      <c r="AX142" s="13" t="s">
        <v>76</v>
      </c>
      <c r="AY142" s="239" t="s">
        <v>123</v>
      </c>
    </row>
    <row r="143" s="14" customFormat="1">
      <c r="A143" s="14"/>
      <c r="B143" s="240"/>
      <c r="C143" s="241"/>
      <c r="D143" s="231" t="s">
        <v>131</v>
      </c>
      <c r="E143" s="242" t="s">
        <v>1</v>
      </c>
      <c r="F143" s="243" t="s">
        <v>149</v>
      </c>
      <c r="G143" s="241"/>
      <c r="H143" s="244">
        <v>306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131</v>
      </c>
      <c r="AU143" s="250" t="s">
        <v>86</v>
      </c>
      <c r="AV143" s="14" t="s">
        <v>86</v>
      </c>
      <c r="AW143" s="14" t="s">
        <v>32</v>
      </c>
      <c r="AX143" s="14" t="s">
        <v>84</v>
      </c>
      <c r="AY143" s="250" t="s">
        <v>123</v>
      </c>
    </row>
    <row r="144" s="2" customFormat="1" ht="24.15" customHeight="1">
      <c r="A144" s="38"/>
      <c r="B144" s="39"/>
      <c r="C144" s="215" t="s">
        <v>150</v>
      </c>
      <c r="D144" s="215" t="s">
        <v>125</v>
      </c>
      <c r="E144" s="216" t="s">
        <v>151</v>
      </c>
      <c r="F144" s="217" t="s">
        <v>152</v>
      </c>
      <c r="G144" s="218" t="s">
        <v>128</v>
      </c>
      <c r="H144" s="219">
        <v>306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41</v>
      </c>
      <c r="O144" s="91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129</v>
      </c>
      <c r="AT144" s="227" t="s">
        <v>125</v>
      </c>
      <c r="AU144" s="227" t="s">
        <v>86</v>
      </c>
      <c r="AY144" s="17" t="s">
        <v>123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84</v>
      </c>
      <c r="BK144" s="228">
        <f>ROUND(I144*H144,2)</f>
        <v>0</v>
      </c>
      <c r="BL144" s="17" t="s">
        <v>129</v>
      </c>
      <c r="BM144" s="227" t="s">
        <v>153</v>
      </c>
    </row>
    <row r="145" s="14" customFormat="1">
      <c r="A145" s="14"/>
      <c r="B145" s="240"/>
      <c r="C145" s="241"/>
      <c r="D145" s="231" t="s">
        <v>131</v>
      </c>
      <c r="E145" s="242" t="s">
        <v>1</v>
      </c>
      <c r="F145" s="243" t="s">
        <v>154</v>
      </c>
      <c r="G145" s="241"/>
      <c r="H145" s="244">
        <v>306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131</v>
      </c>
      <c r="AU145" s="250" t="s">
        <v>86</v>
      </c>
      <c r="AV145" s="14" t="s">
        <v>86</v>
      </c>
      <c r="AW145" s="14" t="s">
        <v>32</v>
      </c>
      <c r="AX145" s="14" t="s">
        <v>84</v>
      </c>
      <c r="AY145" s="250" t="s">
        <v>123</v>
      </c>
    </row>
    <row r="146" s="2" customFormat="1" ht="24.15" customHeight="1">
      <c r="A146" s="38"/>
      <c r="B146" s="39"/>
      <c r="C146" s="215" t="s">
        <v>155</v>
      </c>
      <c r="D146" s="215" t="s">
        <v>125</v>
      </c>
      <c r="E146" s="216" t="s">
        <v>156</v>
      </c>
      <c r="F146" s="217" t="s">
        <v>157</v>
      </c>
      <c r="G146" s="218" t="s">
        <v>136</v>
      </c>
      <c r="H146" s="219">
        <v>198</v>
      </c>
      <c r="I146" s="220"/>
      <c r="J146" s="221">
        <f>ROUND(I146*H146,2)</f>
        <v>0</v>
      </c>
      <c r="K146" s="222"/>
      <c r="L146" s="44"/>
      <c r="M146" s="223" t="s">
        <v>1</v>
      </c>
      <c r="N146" s="224" t="s">
        <v>41</v>
      </c>
      <c r="O146" s="91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7" t="s">
        <v>129</v>
      </c>
      <c r="AT146" s="227" t="s">
        <v>125</v>
      </c>
      <c r="AU146" s="227" t="s">
        <v>86</v>
      </c>
      <c r="AY146" s="17" t="s">
        <v>123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84</v>
      </c>
      <c r="BK146" s="228">
        <f>ROUND(I146*H146,2)</f>
        <v>0</v>
      </c>
      <c r="BL146" s="17" t="s">
        <v>129</v>
      </c>
      <c r="BM146" s="227" t="s">
        <v>158</v>
      </c>
    </row>
    <row r="147" s="14" customFormat="1">
      <c r="A147" s="14"/>
      <c r="B147" s="240"/>
      <c r="C147" s="241"/>
      <c r="D147" s="231" t="s">
        <v>131</v>
      </c>
      <c r="E147" s="242" t="s">
        <v>1</v>
      </c>
      <c r="F147" s="243" t="s">
        <v>159</v>
      </c>
      <c r="G147" s="241"/>
      <c r="H147" s="244">
        <v>198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131</v>
      </c>
      <c r="AU147" s="250" t="s">
        <v>86</v>
      </c>
      <c r="AV147" s="14" t="s">
        <v>86</v>
      </c>
      <c r="AW147" s="14" t="s">
        <v>32</v>
      </c>
      <c r="AX147" s="14" t="s">
        <v>84</v>
      </c>
      <c r="AY147" s="250" t="s">
        <v>123</v>
      </c>
    </row>
    <row r="148" s="2" customFormat="1" ht="24.15" customHeight="1">
      <c r="A148" s="38"/>
      <c r="B148" s="39"/>
      <c r="C148" s="215" t="s">
        <v>160</v>
      </c>
      <c r="D148" s="215" t="s">
        <v>125</v>
      </c>
      <c r="E148" s="216" t="s">
        <v>161</v>
      </c>
      <c r="F148" s="217" t="s">
        <v>162</v>
      </c>
      <c r="G148" s="218" t="s">
        <v>136</v>
      </c>
      <c r="H148" s="219">
        <v>78.849999999999994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41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129</v>
      </c>
      <c r="AT148" s="227" t="s">
        <v>125</v>
      </c>
      <c r="AU148" s="227" t="s">
        <v>86</v>
      </c>
      <c r="AY148" s="17" t="s">
        <v>123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84</v>
      </c>
      <c r="BK148" s="228">
        <f>ROUND(I148*H148,2)</f>
        <v>0</v>
      </c>
      <c r="BL148" s="17" t="s">
        <v>129</v>
      </c>
      <c r="BM148" s="227" t="s">
        <v>163</v>
      </c>
    </row>
    <row r="149" s="13" customFormat="1">
      <c r="A149" s="13"/>
      <c r="B149" s="229"/>
      <c r="C149" s="230"/>
      <c r="D149" s="231" t="s">
        <v>131</v>
      </c>
      <c r="E149" s="232" t="s">
        <v>1</v>
      </c>
      <c r="F149" s="233" t="s">
        <v>164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131</v>
      </c>
      <c r="AU149" s="239" t="s">
        <v>86</v>
      </c>
      <c r="AV149" s="13" t="s">
        <v>84</v>
      </c>
      <c r="AW149" s="13" t="s">
        <v>32</v>
      </c>
      <c r="AX149" s="13" t="s">
        <v>76</v>
      </c>
      <c r="AY149" s="239" t="s">
        <v>123</v>
      </c>
    </row>
    <row r="150" s="14" customFormat="1">
      <c r="A150" s="14"/>
      <c r="B150" s="240"/>
      <c r="C150" s="241"/>
      <c r="D150" s="231" t="s">
        <v>131</v>
      </c>
      <c r="E150" s="242" t="s">
        <v>1</v>
      </c>
      <c r="F150" s="243" t="s">
        <v>165</v>
      </c>
      <c r="G150" s="241"/>
      <c r="H150" s="244">
        <v>78.849999999999994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131</v>
      </c>
      <c r="AU150" s="250" t="s">
        <v>86</v>
      </c>
      <c r="AV150" s="14" t="s">
        <v>86</v>
      </c>
      <c r="AW150" s="14" t="s">
        <v>32</v>
      </c>
      <c r="AX150" s="14" t="s">
        <v>84</v>
      </c>
      <c r="AY150" s="250" t="s">
        <v>123</v>
      </c>
    </row>
    <row r="151" s="2" customFormat="1" ht="24.15" customHeight="1">
      <c r="A151" s="38"/>
      <c r="B151" s="39"/>
      <c r="C151" s="215" t="s">
        <v>166</v>
      </c>
      <c r="D151" s="215" t="s">
        <v>125</v>
      </c>
      <c r="E151" s="216" t="s">
        <v>167</v>
      </c>
      <c r="F151" s="217" t="s">
        <v>168</v>
      </c>
      <c r="G151" s="218" t="s">
        <v>136</v>
      </c>
      <c r="H151" s="219">
        <v>78.849999999999994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129</v>
      </c>
      <c r="AT151" s="227" t="s">
        <v>125</v>
      </c>
      <c r="AU151" s="227" t="s">
        <v>86</v>
      </c>
      <c r="AY151" s="17" t="s">
        <v>123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129</v>
      </c>
      <c r="BM151" s="227" t="s">
        <v>169</v>
      </c>
    </row>
    <row r="152" s="14" customFormat="1">
      <c r="A152" s="14"/>
      <c r="B152" s="240"/>
      <c r="C152" s="241"/>
      <c r="D152" s="231" t="s">
        <v>131</v>
      </c>
      <c r="E152" s="242" t="s">
        <v>1</v>
      </c>
      <c r="F152" s="243" t="s">
        <v>170</v>
      </c>
      <c r="G152" s="241"/>
      <c r="H152" s="244">
        <v>78.849999999999994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131</v>
      </c>
      <c r="AU152" s="250" t="s">
        <v>86</v>
      </c>
      <c r="AV152" s="14" t="s">
        <v>86</v>
      </c>
      <c r="AW152" s="14" t="s">
        <v>32</v>
      </c>
      <c r="AX152" s="14" t="s">
        <v>84</v>
      </c>
      <c r="AY152" s="250" t="s">
        <v>123</v>
      </c>
    </row>
    <row r="153" s="2" customFormat="1" ht="24.15" customHeight="1">
      <c r="A153" s="38"/>
      <c r="B153" s="39"/>
      <c r="C153" s="215" t="s">
        <v>171</v>
      </c>
      <c r="D153" s="215" t="s">
        <v>125</v>
      </c>
      <c r="E153" s="216" t="s">
        <v>172</v>
      </c>
      <c r="F153" s="217" t="s">
        <v>173</v>
      </c>
      <c r="G153" s="218" t="s">
        <v>136</v>
      </c>
      <c r="H153" s="219">
        <v>92.150000000000006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129</v>
      </c>
      <c r="AT153" s="227" t="s">
        <v>125</v>
      </c>
      <c r="AU153" s="227" t="s">
        <v>86</v>
      </c>
      <c r="AY153" s="17" t="s">
        <v>123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129</v>
      </c>
      <c r="BM153" s="227" t="s">
        <v>174</v>
      </c>
    </row>
    <row r="154" s="13" customFormat="1">
      <c r="A154" s="13"/>
      <c r="B154" s="229"/>
      <c r="C154" s="230"/>
      <c r="D154" s="231" t="s">
        <v>131</v>
      </c>
      <c r="E154" s="232" t="s">
        <v>1</v>
      </c>
      <c r="F154" s="233" t="s">
        <v>175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131</v>
      </c>
      <c r="AU154" s="239" t="s">
        <v>86</v>
      </c>
      <c r="AV154" s="13" t="s">
        <v>84</v>
      </c>
      <c r="AW154" s="13" t="s">
        <v>32</v>
      </c>
      <c r="AX154" s="13" t="s">
        <v>76</v>
      </c>
      <c r="AY154" s="239" t="s">
        <v>123</v>
      </c>
    </row>
    <row r="155" s="14" customFormat="1">
      <c r="A155" s="14"/>
      <c r="B155" s="240"/>
      <c r="C155" s="241"/>
      <c r="D155" s="231" t="s">
        <v>131</v>
      </c>
      <c r="E155" s="242" t="s">
        <v>1</v>
      </c>
      <c r="F155" s="243" t="s">
        <v>176</v>
      </c>
      <c r="G155" s="241"/>
      <c r="H155" s="244">
        <v>80.75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131</v>
      </c>
      <c r="AU155" s="250" t="s">
        <v>86</v>
      </c>
      <c r="AV155" s="14" t="s">
        <v>86</v>
      </c>
      <c r="AW155" s="14" t="s">
        <v>32</v>
      </c>
      <c r="AX155" s="14" t="s">
        <v>76</v>
      </c>
      <c r="AY155" s="250" t="s">
        <v>123</v>
      </c>
    </row>
    <row r="156" s="14" customFormat="1">
      <c r="A156" s="14"/>
      <c r="B156" s="240"/>
      <c r="C156" s="241"/>
      <c r="D156" s="231" t="s">
        <v>131</v>
      </c>
      <c r="E156" s="242" t="s">
        <v>1</v>
      </c>
      <c r="F156" s="243" t="s">
        <v>177</v>
      </c>
      <c r="G156" s="241"/>
      <c r="H156" s="244">
        <v>11.4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131</v>
      </c>
      <c r="AU156" s="250" t="s">
        <v>86</v>
      </c>
      <c r="AV156" s="14" t="s">
        <v>86</v>
      </c>
      <c r="AW156" s="14" t="s">
        <v>32</v>
      </c>
      <c r="AX156" s="14" t="s">
        <v>76</v>
      </c>
      <c r="AY156" s="250" t="s">
        <v>123</v>
      </c>
    </row>
    <row r="157" s="2" customFormat="1" ht="24.15" customHeight="1">
      <c r="A157" s="38"/>
      <c r="B157" s="39"/>
      <c r="C157" s="215" t="s">
        <v>178</v>
      </c>
      <c r="D157" s="215" t="s">
        <v>125</v>
      </c>
      <c r="E157" s="216" t="s">
        <v>179</v>
      </c>
      <c r="F157" s="217" t="s">
        <v>180</v>
      </c>
      <c r="G157" s="218" t="s">
        <v>136</v>
      </c>
      <c r="H157" s="219">
        <v>42.75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129</v>
      </c>
      <c r="AT157" s="227" t="s">
        <v>125</v>
      </c>
      <c r="AU157" s="227" t="s">
        <v>86</v>
      </c>
      <c r="AY157" s="17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129</v>
      </c>
      <c r="BM157" s="227" t="s">
        <v>181</v>
      </c>
    </row>
    <row r="158" s="13" customFormat="1">
      <c r="A158" s="13"/>
      <c r="B158" s="229"/>
      <c r="C158" s="230"/>
      <c r="D158" s="231" t="s">
        <v>131</v>
      </c>
      <c r="E158" s="232" t="s">
        <v>1</v>
      </c>
      <c r="F158" s="233" t="s">
        <v>138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131</v>
      </c>
      <c r="AU158" s="239" t="s">
        <v>86</v>
      </c>
      <c r="AV158" s="13" t="s">
        <v>84</v>
      </c>
      <c r="AW158" s="13" t="s">
        <v>32</v>
      </c>
      <c r="AX158" s="13" t="s">
        <v>76</v>
      </c>
      <c r="AY158" s="239" t="s">
        <v>123</v>
      </c>
    </row>
    <row r="159" s="14" customFormat="1">
      <c r="A159" s="14"/>
      <c r="B159" s="240"/>
      <c r="C159" s="241"/>
      <c r="D159" s="231" t="s">
        <v>131</v>
      </c>
      <c r="E159" s="242" t="s">
        <v>1</v>
      </c>
      <c r="F159" s="243" t="s">
        <v>182</v>
      </c>
      <c r="G159" s="241"/>
      <c r="H159" s="244">
        <v>42.75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131</v>
      </c>
      <c r="AU159" s="250" t="s">
        <v>86</v>
      </c>
      <c r="AV159" s="14" t="s">
        <v>86</v>
      </c>
      <c r="AW159" s="14" t="s">
        <v>32</v>
      </c>
      <c r="AX159" s="14" t="s">
        <v>84</v>
      </c>
      <c r="AY159" s="250" t="s">
        <v>123</v>
      </c>
    </row>
    <row r="160" s="2" customFormat="1" ht="16.5" customHeight="1">
      <c r="A160" s="38"/>
      <c r="B160" s="39"/>
      <c r="C160" s="251" t="s">
        <v>183</v>
      </c>
      <c r="D160" s="251" t="s">
        <v>184</v>
      </c>
      <c r="E160" s="252" t="s">
        <v>185</v>
      </c>
      <c r="F160" s="253" t="s">
        <v>186</v>
      </c>
      <c r="G160" s="254" t="s">
        <v>187</v>
      </c>
      <c r="H160" s="255">
        <v>85.5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41</v>
      </c>
      <c r="O160" s="91"/>
      <c r="P160" s="225">
        <f>O160*H160</f>
        <v>0</v>
      </c>
      <c r="Q160" s="225">
        <v>1</v>
      </c>
      <c r="R160" s="225">
        <f>Q160*H160</f>
        <v>85.5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166</v>
      </c>
      <c r="AT160" s="227" t="s">
        <v>184</v>
      </c>
      <c r="AU160" s="227" t="s">
        <v>86</v>
      </c>
      <c r="AY160" s="17" t="s">
        <v>123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84</v>
      </c>
      <c r="BK160" s="228">
        <f>ROUND(I160*H160,2)</f>
        <v>0</v>
      </c>
      <c r="BL160" s="17" t="s">
        <v>129</v>
      </c>
      <c r="BM160" s="227" t="s">
        <v>188</v>
      </c>
    </row>
    <row r="161" s="14" customFormat="1">
      <c r="A161" s="14"/>
      <c r="B161" s="240"/>
      <c r="C161" s="241"/>
      <c r="D161" s="231" t="s">
        <v>131</v>
      </c>
      <c r="E161" s="242" t="s">
        <v>1</v>
      </c>
      <c r="F161" s="243" t="s">
        <v>189</v>
      </c>
      <c r="G161" s="241"/>
      <c r="H161" s="244">
        <v>42.75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131</v>
      </c>
      <c r="AU161" s="250" t="s">
        <v>86</v>
      </c>
      <c r="AV161" s="14" t="s">
        <v>86</v>
      </c>
      <c r="AW161" s="14" t="s">
        <v>32</v>
      </c>
      <c r="AX161" s="14" t="s">
        <v>84</v>
      </c>
      <c r="AY161" s="250" t="s">
        <v>123</v>
      </c>
    </row>
    <row r="162" s="14" customFormat="1">
      <c r="A162" s="14"/>
      <c r="B162" s="240"/>
      <c r="C162" s="241"/>
      <c r="D162" s="231" t="s">
        <v>131</v>
      </c>
      <c r="E162" s="241"/>
      <c r="F162" s="243" t="s">
        <v>190</v>
      </c>
      <c r="G162" s="241"/>
      <c r="H162" s="244">
        <v>85.5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131</v>
      </c>
      <c r="AU162" s="250" t="s">
        <v>86</v>
      </c>
      <c r="AV162" s="14" t="s">
        <v>86</v>
      </c>
      <c r="AW162" s="14" t="s">
        <v>4</v>
      </c>
      <c r="AX162" s="14" t="s">
        <v>84</v>
      </c>
      <c r="AY162" s="250" t="s">
        <v>123</v>
      </c>
    </row>
    <row r="163" s="2" customFormat="1" ht="37.8" customHeight="1">
      <c r="A163" s="38"/>
      <c r="B163" s="39"/>
      <c r="C163" s="215" t="s">
        <v>8</v>
      </c>
      <c r="D163" s="215" t="s">
        <v>125</v>
      </c>
      <c r="E163" s="216" t="s">
        <v>191</v>
      </c>
      <c r="F163" s="217" t="s">
        <v>192</v>
      </c>
      <c r="G163" s="218" t="s">
        <v>128</v>
      </c>
      <c r="H163" s="219">
        <v>20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129</v>
      </c>
      <c r="AT163" s="227" t="s">
        <v>125</v>
      </c>
      <c r="AU163" s="227" t="s">
        <v>86</v>
      </c>
      <c r="AY163" s="17" t="s">
        <v>123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84</v>
      </c>
      <c r="BK163" s="228">
        <f>ROUND(I163*H163,2)</f>
        <v>0</v>
      </c>
      <c r="BL163" s="17" t="s">
        <v>129</v>
      </c>
      <c r="BM163" s="227" t="s">
        <v>193</v>
      </c>
    </row>
    <row r="164" s="14" customFormat="1">
      <c r="A164" s="14"/>
      <c r="B164" s="240"/>
      <c r="C164" s="241"/>
      <c r="D164" s="231" t="s">
        <v>131</v>
      </c>
      <c r="E164" s="242" t="s">
        <v>1</v>
      </c>
      <c r="F164" s="243" t="s">
        <v>194</v>
      </c>
      <c r="G164" s="241"/>
      <c r="H164" s="244">
        <v>20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131</v>
      </c>
      <c r="AU164" s="250" t="s">
        <v>86</v>
      </c>
      <c r="AV164" s="14" t="s">
        <v>86</v>
      </c>
      <c r="AW164" s="14" t="s">
        <v>32</v>
      </c>
      <c r="AX164" s="14" t="s">
        <v>84</v>
      </c>
      <c r="AY164" s="250" t="s">
        <v>123</v>
      </c>
    </row>
    <row r="165" s="2" customFormat="1" ht="24.15" customHeight="1">
      <c r="A165" s="38"/>
      <c r="B165" s="39"/>
      <c r="C165" s="215" t="s">
        <v>195</v>
      </c>
      <c r="D165" s="215" t="s">
        <v>125</v>
      </c>
      <c r="E165" s="216" t="s">
        <v>196</v>
      </c>
      <c r="F165" s="217" t="s">
        <v>197</v>
      </c>
      <c r="G165" s="218" t="s">
        <v>128</v>
      </c>
      <c r="H165" s="219">
        <v>10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129</v>
      </c>
      <c r="AT165" s="227" t="s">
        <v>125</v>
      </c>
      <c r="AU165" s="227" t="s">
        <v>86</v>
      </c>
      <c r="AY165" s="17" t="s">
        <v>123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129</v>
      </c>
      <c r="BM165" s="227" t="s">
        <v>198</v>
      </c>
    </row>
    <row r="166" s="14" customFormat="1">
      <c r="A166" s="14"/>
      <c r="B166" s="240"/>
      <c r="C166" s="241"/>
      <c r="D166" s="231" t="s">
        <v>131</v>
      </c>
      <c r="E166" s="242" t="s">
        <v>1</v>
      </c>
      <c r="F166" s="243" t="s">
        <v>178</v>
      </c>
      <c r="G166" s="241"/>
      <c r="H166" s="244">
        <v>10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131</v>
      </c>
      <c r="AU166" s="250" t="s">
        <v>86</v>
      </c>
      <c r="AV166" s="14" t="s">
        <v>86</v>
      </c>
      <c r="AW166" s="14" t="s">
        <v>32</v>
      </c>
      <c r="AX166" s="14" t="s">
        <v>84</v>
      </c>
      <c r="AY166" s="250" t="s">
        <v>123</v>
      </c>
    </row>
    <row r="167" s="2" customFormat="1" ht="16.5" customHeight="1">
      <c r="A167" s="38"/>
      <c r="B167" s="39"/>
      <c r="C167" s="251" t="s">
        <v>199</v>
      </c>
      <c r="D167" s="251" t="s">
        <v>184</v>
      </c>
      <c r="E167" s="252" t="s">
        <v>200</v>
      </c>
      <c r="F167" s="253" t="s">
        <v>201</v>
      </c>
      <c r="G167" s="254" t="s">
        <v>202</v>
      </c>
      <c r="H167" s="255">
        <v>0.254</v>
      </c>
      <c r="I167" s="256"/>
      <c r="J167" s="257">
        <f>ROUND(I167*H167,2)</f>
        <v>0</v>
      </c>
      <c r="K167" s="258"/>
      <c r="L167" s="259"/>
      <c r="M167" s="260" t="s">
        <v>1</v>
      </c>
      <c r="N167" s="261" t="s">
        <v>41</v>
      </c>
      <c r="O167" s="91"/>
      <c r="P167" s="225">
        <f>O167*H167</f>
        <v>0</v>
      </c>
      <c r="Q167" s="225">
        <v>0.001</v>
      </c>
      <c r="R167" s="225">
        <f>Q167*H167</f>
        <v>0.00025399999999999999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166</v>
      </c>
      <c r="AT167" s="227" t="s">
        <v>184</v>
      </c>
      <c r="AU167" s="227" t="s">
        <v>86</v>
      </c>
      <c r="AY167" s="17" t="s">
        <v>123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129</v>
      </c>
      <c r="BM167" s="227" t="s">
        <v>203</v>
      </c>
    </row>
    <row r="168" s="14" customFormat="1">
      <c r="A168" s="14"/>
      <c r="B168" s="240"/>
      <c r="C168" s="241"/>
      <c r="D168" s="231" t="s">
        <v>131</v>
      </c>
      <c r="E168" s="241"/>
      <c r="F168" s="243" t="s">
        <v>204</v>
      </c>
      <c r="G168" s="241"/>
      <c r="H168" s="244">
        <v>0.254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131</v>
      </c>
      <c r="AU168" s="250" t="s">
        <v>86</v>
      </c>
      <c r="AV168" s="14" t="s">
        <v>86</v>
      </c>
      <c r="AW168" s="14" t="s">
        <v>4</v>
      </c>
      <c r="AX168" s="14" t="s">
        <v>84</v>
      </c>
      <c r="AY168" s="250" t="s">
        <v>123</v>
      </c>
    </row>
    <row r="169" s="12" customFormat="1" ht="22.8" customHeight="1">
      <c r="A169" s="12"/>
      <c r="B169" s="199"/>
      <c r="C169" s="200"/>
      <c r="D169" s="201" t="s">
        <v>75</v>
      </c>
      <c r="E169" s="213" t="s">
        <v>86</v>
      </c>
      <c r="F169" s="213" t="s">
        <v>205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SUM(P170:P173)</f>
        <v>0</v>
      </c>
      <c r="Q169" s="207"/>
      <c r="R169" s="208">
        <f>SUM(R170:R173)</f>
        <v>1.9242076800000001</v>
      </c>
      <c r="S169" s="207"/>
      <c r="T169" s="20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84</v>
      </c>
      <c r="AT169" s="211" t="s">
        <v>75</v>
      </c>
      <c r="AU169" s="211" t="s">
        <v>84</v>
      </c>
      <c r="AY169" s="210" t="s">
        <v>123</v>
      </c>
      <c r="BK169" s="212">
        <f>SUM(BK170:BK173)</f>
        <v>0</v>
      </c>
    </row>
    <row r="170" s="2" customFormat="1" ht="24.15" customHeight="1">
      <c r="A170" s="38"/>
      <c r="B170" s="39"/>
      <c r="C170" s="215" t="s">
        <v>206</v>
      </c>
      <c r="D170" s="215" t="s">
        <v>125</v>
      </c>
      <c r="E170" s="216" t="s">
        <v>207</v>
      </c>
      <c r="F170" s="217" t="s">
        <v>208</v>
      </c>
      <c r="G170" s="218" t="s">
        <v>187</v>
      </c>
      <c r="H170" s="219">
        <v>0.93200000000000005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1.0597399999999999</v>
      </c>
      <c r="R170" s="225">
        <f>Q170*H170</f>
        <v>0.98767768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129</v>
      </c>
      <c r="AT170" s="227" t="s">
        <v>125</v>
      </c>
      <c r="AU170" s="227" t="s">
        <v>86</v>
      </c>
      <c r="AY170" s="17" t="s">
        <v>123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129</v>
      </c>
      <c r="BM170" s="227" t="s">
        <v>209</v>
      </c>
    </row>
    <row r="171" s="2" customFormat="1" ht="24.15" customHeight="1">
      <c r="A171" s="38"/>
      <c r="B171" s="39"/>
      <c r="C171" s="251" t="s">
        <v>210</v>
      </c>
      <c r="D171" s="251" t="s">
        <v>184</v>
      </c>
      <c r="E171" s="252" t="s">
        <v>211</v>
      </c>
      <c r="F171" s="253" t="s">
        <v>212</v>
      </c>
      <c r="G171" s="254" t="s">
        <v>128</v>
      </c>
      <c r="H171" s="255">
        <v>119</v>
      </c>
      <c r="I171" s="256"/>
      <c r="J171" s="257">
        <f>ROUND(I171*H171,2)</f>
        <v>0</v>
      </c>
      <c r="K171" s="258"/>
      <c r="L171" s="259"/>
      <c r="M171" s="260" t="s">
        <v>1</v>
      </c>
      <c r="N171" s="261" t="s">
        <v>41</v>
      </c>
      <c r="O171" s="91"/>
      <c r="P171" s="225">
        <f>O171*H171</f>
        <v>0</v>
      </c>
      <c r="Q171" s="225">
        <v>0.0078700000000000003</v>
      </c>
      <c r="R171" s="225">
        <f>Q171*H171</f>
        <v>0.93653000000000008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166</v>
      </c>
      <c r="AT171" s="227" t="s">
        <v>184</v>
      </c>
      <c r="AU171" s="227" t="s">
        <v>86</v>
      </c>
      <c r="AY171" s="17" t="s">
        <v>123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84</v>
      </c>
      <c r="BK171" s="228">
        <f>ROUND(I171*H171,2)</f>
        <v>0</v>
      </c>
      <c r="BL171" s="17" t="s">
        <v>129</v>
      </c>
      <c r="BM171" s="227" t="s">
        <v>213</v>
      </c>
    </row>
    <row r="172" s="13" customFormat="1">
      <c r="A172" s="13"/>
      <c r="B172" s="229"/>
      <c r="C172" s="230"/>
      <c r="D172" s="231" t="s">
        <v>131</v>
      </c>
      <c r="E172" s="232" t="s">
        <v>1</v>
      </c>
      <c r="F172" s="233" t="s">
        <v>214</v>
      </c>
      <c r="G172" s="230"/>
      <c r="H172" s="232" t="s">
        <v>1</v>
      </c>
      <c r="I172" s="234"/>
      <c r="J172" s="230"/>
      <c r="K172" s="230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131</v>
      </c>
      <c r="AU172" s="239" t="s">
        <v>86</v>
      </c>
      <c r="AV172" s="13" t="s">
        <v>84</v>
      </c>
      <c r="AW172" s="13" t="s">
        <v>32</v>
      </c>
      <c r="AX172" s="13" t="s">
        <v>76</v>
      </c>
      <c r="AY172" s="239" t="s">
        <v>123</v>
      </c>
    </row>
    <row r="173" s="14" customFormat="1">
      <c r="A173" s="14"/>
      <c r="B173" s="240"/>
      <c r="C173" s="241"/>
      <c r="D173" s="231" t="s">
        <v>131</v>
      </c>
      <c r="E173" s="242" t="s">
        <v>1</v>
      </c>
      <c r="F173" s="243" t="s">
        <v>133</v>
      </c>
      <c r="G173" s="241"/>
      <c r="H173" s="244">
        <v>119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131</v>
      </c>
      <c r="AU173" s="250" t="s">
        <v>86</v>
      </c>
      <c r="AV173" s="14" t="s">
        <v>86</v>
      </c>
      <c r="AW173" s="14" t="s">
        <v>32</v>
      </c>
      <c r="AX173" s="14" t="s">
        <v>84</v>
      </c>
      <c r="AY173" s="250" t="s">
        <v>123</v>
      </c>
    </row>
    <row r="174" s="12" customFormat="1" ht="22.8" customHeight="1">
      <c r="A174" s="12"/>
      <c r="B174" s="199"/>
      <c r="C174" s="200"/>
      <c r="D174" s="201" t="s">
        <v>75</v>
      </c>
      <c r="E174" s="213" t="s">
        <v>140</v>
      </c>
      <c r="F174" s="213" t="s">
        <v>215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SUM(P175:P177)</f>
        <v>0</v>
      </c>
      <c r="Q174" s="207"/>
      <c r="R174" s="208">
        <f>SUM(R175:R177)</f>
        <v>0</v>
      </c>
      <c r="S174" s="207"/>
      <c r="T174" s="209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84</v>
      </c>
      <c r="AT174" s="211" t="s">
        <v>75</v>
      </c>
      <c r="AU174" s="211" t="s">
        <v>84</v>
      </c>
      <c r="AY174" s="210" t="s">
        <v>123</v>
      </c>
      <c r="BK174" s="212">
        <f>SUM(BK175:BK177)</f>
        <v>0</v>
      </c>
    </row>
    <row r="175" s="2" customFormat="1" ht="21.75" customHeight="1">
      <c r="A175" s="38"/>
      <c r="B175" s="39"/>
      <c r="C175" s="215" t="s">
        <v>216</v>
      </c>
      <c r="D175" s="215" t="s">
        <v>125</v>
      </c>
      <c r="E175" s="216" t="s">
        <v>217</v>
      </c>
      <c r="F175" s="217" t="s">
        <v>218</v>
      </c>
      <c r="G175" s="218" t="s">
        <v>219</v>
      </c>
      <c r="H175" s="219">
        <v>95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41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129</v>
      </c>
      <c r="AT175" s="227" t="s">
        <v>125</v>
      </c>
      <c r="AU175" s="227" t="s">
        <v>86</v>
      </c>
      <c r="AY175" s="17" t="s">
        <v>123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84</v>
      </c>
      <c r="BK175" s="228">
        <f>ROUND(I175*H175,2)</f>
        <v>0</v>
      </c>
      <c r="BL175" s="17" t="s">
        <v>129</v>
      </c>
      <c r="BM175" s="227" t="s">
        <v>220</v>
      </c>
    </row>
    <row r="176" s="13" customFormat="1">
      <c r="A176" s="13"/>
      <c r="B176" s="229"/>
      <c r="C176" s="230"/>
      <c r="D176" s="231" t="s">
        <v>131</v>
      </c>
      <c r="E176" s="232" t="s">
        <v>1</v>
      </c>
      <c r="F176" s="233" t="s">
        <v>221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131</v>
      </c>
      <c r="AU176" s="239" t="s">
        <v>86</v>
      </c>
      <c r="AV176" s="13" t="s">
        <v>84</v>
      </c>
      <c r="AW176" s="13" t="s">
        <v>32</v>
      </c>
      <c r="AX176" s="13" t="s">
        <v>76</v>
      </c>
      <c r="AY176" s="239" t="s">
        <v>123</v>
      </c>
    </row>
    <row r="177" s="14" customFormat="1">
      <c r="A177" s="14"/>
      <c r="B177" s="240"/>
      <c r="C177" s="241"/>
      <c r="D177" s="231" t="s">
        <v>131</v>
      </c>
      <c r="E177" s="242" t="s">
        <v>1</v>
      </c>
      <c r="F177" s="243" t="s">
        <v>222</v>
      </c>
      <c r="G177" s="241"/>
      <c r="H177" s="244">
        <v>95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131</v>
      </c>
      <c r="AU177" s="250" t="s">
        <v>86</v>
      </c>
      <c r="AV177" s="14" t="s">
        <v>86</v>
      </c>
      <c r="AW177" s="14" t="s">
        <v>32</v>
      </c>
      <c r="AX177" s="14" t="s">
        <v>84</v>
      </c>
      <c r="AY177" s="250" t="s">
        <v>123</v>
      </c>
    </row>
    <row r="178" s="12" customFormat="1" ht="22.8" customHeight="1">
      <c r="A178" s="12"/>
      <c r="B178" s="199"/>
      <c r="C178" s="200"/>
      <c r="D178" s="201" t="s">
        <v>75</v>
      </c>
      <c r="E178" s="213" t="s">
        <v>129</v>
      </c>
      <c r="F178" s="213" t="s">
        <v>223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SUM(P179:P181)</f>
        <v>0</v>
      </c>
      <c r="Q178" s="207"/>
      <c r="R178" s="208">
        <f>SUM(R179:R181)</f>
        <v>0</v>
      </c>
      <c r="S178" s="207"/>
      <c r="T178" s="209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84</v>
      </c>
      <c r="AT178" s="211" t="s">
        <v>75</v>
      </c>
      <c r="AU178" s="211" t="s">
        <v>84</v>
      </c>
      <c r="AY178" s="210" t="s">
        <v>123</v>
      </c>
      <c r="BK178" s="212">
        <f>SUM(BK179:BK181)</f>
        <v>0</v>
      </c>
    </row>
    <row r="179" s="2" customFormat="1" ht="24.15" customHeight="1">
      <c r="A179" s="38"/>
      <c r="B179" s="39"/>
      <c r="C179" s="215" t="s">
        <v>224</v>
      </c>
      <c r="D179" s="215" t="s">
        <v>125</v>
      </c>
      <c r="E179" s="216" t="s">
        <v>225</v>
      </c>
      <c r="F179" s="217" t="s">
        <v>226</v>
      </c>
      <c r="G179" s="218" t="s">
        <v>128</v>
      </c>
      <c r="H179" s="219">
        <v>126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41</v>
      </c>
      <c r="O179" s="91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129</v>
      </c>
      <c r="AT179" s="227" t="s">
        <v>125</v>
      </c>
      <c r="AU179" s="227" t="s">
        <v>86</v>
      </c>
      <c r="AY179" s="17" t="s">
        <v>123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84</v>
      </c>
      <c r="BK179" s="228">
        <f>ROUND(I179*H179,2)</f>
        <v>0</v>
      </c>
      <c r="BL179" s="17" t="s">
        <v>129</v>
      </c>
      <c r="BM179" s="227" t="s">
        <v>227</v>
      </c>
    </row>
    <row r="180" s="13" customFormat="1">
      <c r="A180" s="13"/>
      <c r="B180" s="229"/>
      <c r="C180" s="230"/>
      <c r="D180" s="231" t="s">
        <v>131</v>
      </c>
      <c r="E180" s="232" t="s">
        <v>1</v>
      </c>
      <c r="F180" s="233" t="s">
        <v>228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131</v>
      </c>
      <c r="AU180" s="239" t="s">
        <v>86</v>
      </c>
      <c r="AV180" s="13" t="s">
        <v>84</v>
      </c>
      <c r="AW180" s="13" t="s">
        <v>32</v>
      </c>
      <c r="AX180" s="13" t="s">
        <v>76</v>
      </c>
      <c r="AY180" s="239" t="s">
        <v>123</v>
      </c>
    </row>
    <row r="181" s="14" customFormat="1">
      <c r="A181" s="14"/>
      <c r="B181" s="240"/>
      <c r="C181" s="241"/>
      <c r="D181" s="231" t="s">
        <v>131</v>
      </c>
      <c r="E181" s="242" t="s">
        <v>1</v>
      </c>
      <c r="F181" s="243" t="s">
        <v>229</v>
      </c>
      <c r="G181" s="241"/>
      <c r="H181" s="244">
        <v>126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131</v>
      </c>
      <c r="AU181" s="250" t="s">
        <v>86</v>
      </c>
      <c r="AV181" s="14" t="s">
        <v>86</v>
      </c>
      <c r="AW181" s="14" t="s">
        <v>32</v>
      </c>
      <c r="AX181" s="14" t="s">
        <v>84</v>
      </c>
      <c r="AY181" s="250" t="s">
        <v>123</v>
      </c>
    </row>
    <row r="182" s="12" customFormat="1" ht="22.8" customHeight="1">
      <c r="A182" s="12"/>
      <c r="B182" s="199"/>
      <c r="C182" s="200"/>
      <c r="D182" s="201" t="s">
        <v>75</v>
      </c>
      <c r="E182" s="213" t="s">
        <v>150</v>
      </c>
      <c r="F182" s="213" t="s">
        <v>230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SUM(P183:P184)</f>
        <v>0</v>
      </c>
      <c r="Q182" s="207"/>
      <c r="R182" s="208">
        <f>SUM(R183:R184)</f>
        <v>0</v>
      </c>
      <c r="S182" s="207"/>
      <c r="T182" s="209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84</v>
      </c>
      <c r="AT182" s="211" t="s">
        <v>75</v>
      </c>
      <c r="AU182" s="211" t="s">
        <v>84</v>
      </c>
      <c r="AY182" s="210" t="s">
        <v>123</v>
      </c>
      <c r="BK182" s="212">
        <f>SUM(BK183:BK184)</f>
        <v>0</v>
      </c>
    </row>
    <row r="183" s="2" customFormat="1" ht="24.15" customHeight="1">
      <c r="A183" s="38"/>
      <c r="B183" s="39"/>
      <c r="C183" s="215" t="s">
        <v>231</v>
      </c>
      <c r="D183" s="215" t="s">
        <v>125</v>
      </c>
      <c r="E183" s="216" t="s">
        <v>232</v>
      </c>
      <c r="F183" s="217" t="s">
        <v>233</v>
      </c>
      <c r="G183" s="218" t="s">
        <v>128</v>
      </c>
      <c r="H183" s="219">
        <v>120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129</v>
      </c>
      <c r="AT183" s="227" t="s">
        <v>125</v>
      </c>
      <c r="AU183" s="227" t="s">
        <v>86</v>
      </c>
      <c r="AY183" s="17" t="s">
        <v>123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84</v>
      </c>
      <c r="BK183" s="228">
        <f>ROUND(I183*H183,2)</f>
        <v>0</v>
      </c>
      <c r="BL183" s="17" t="s">
        <v>129</v>
      </c>
      <c r="BM183" s="227" t="s">
        <v>234</v>
      </c>
    </row>
    <row r="184" s="14" customFormat="1">
      <c r="A184" s="14"/>
      <c r="B184" s="240"/>
      <c r="C184" s="241"/>
      <c r="D184" s="231" t="s">
        <v>131</v>
      </c>
      <c r="E184" s="242" t="s">
        <v>1</v>
      </c>
      <c r="F184" s="243" t="s">
        <v>235</v>
      </c>
      <c r="G184" s="241"/>
      <c r="H184" s="244">
        <v>120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131</v>
      </c>
      <c r="AU184" s="250" t="s">
        <v>86</v>
      </c>
      <c r="AV184" s="14" t="s">
        <v>86</v>
      </c>
      <c r="AW184" s="14" t="s">
        <v>32</v>
      </c>
      <c r="AX184" s="14" t="s">
        <v>84</v>
      </c>
      <c r="AY184" s="250" t="s">
        <v>123</v>
      </c>
    </row>
    <row r="185" s="12" customFormat="1" ht="22.8" customHeight="1">
      <c r="A185" s="12"/>
      <c r="B185" s="199"/>
      <c r="C185" s="200"/>
      <c r="D185" s="201" t="s">
        <v>75</v>
      </c>
      <c r="E185" s="213" t="s">
        <v>166</v>
      </c>
      <c r="F185" s="213" t="s">
        <v>236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SUM(P186:P223)</f>
        <v>0</v>
      </c>
      <c r="Q185" s="207"/>
      <c r="R185" s="208">
        <f>SUM(R186:R223)</f>
        <v>1.673967</v>
      </c>
      <c r="S185" s="207"/>
      <c r="T185" s="209">
        <f>SUM(T186:T223)</f>
        <v>1.4500000000000002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84</v>
      </c>
      <c r="AT185" s="211" t="s">
        <v>75</v>
      </c>
      <c r="AU185" s="211" t="s">
        <v>84</v>
      </c>
      <c r="AY185" s="210" t="s">
        <v>123</v>
      </c>
      <c r="BK185" s="212">
        <f>SUM(BK186:BK223)</f>
        <v>0</v>
      </c>
    </row>
    <row r="186" s="2" customFormat="1" ht="21.75" customHeight="1">
      <c r="A186" s="38"/>
      <c r="B186" s="39"/>
      <c r="C186" s="215" t="s">
        <v>237</v>
      </c>
      <c r="D186" s="215" t="s">
        <v>125</v>
      </c>
      <c r="E186" s="216" t="s">
        <v>238</v>
      </c>
      <c r="F186" s="217" t="s">
        <v>239</v>
      </c>
      <c r="G186" s="218" t="s">
        <v>219</v>
      </c>
      <c r="H186" s="219">
        <v>50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41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0.029000000000000001</v>
      </c>
      <c r="T186" s="226">
        <f>S186*H186</f>
        <v>1.4500000000000002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129</v>
      </c>
      <c r="AT186" s="227" t="s">
        <v>125</v>
      </c>
      <c r="AU186" s="227" t="s">
        <v>86</v>
      </c>
      <c r="AY186" s="17" t="s">
        <v>123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84</v>
      </c>
      <c r="BK186" s="228">
        <f>ROUND(I186*H186,2)</f>
        <v>0</v>
      </c>
      <c r="BL186" s="17" t="s">
        <v>129</v>
      </c>
      <c r="BM186" s="227" t="s">
        <v>240</v>
      </c>
    </row>
    <row r="187" s="13" customFormat="1">
      <c r="A187" s="13"/>
      <c r="B187" s="229"/>
      <c r="C187" s="230"/>
      <c r="D187" s="231" t="s">
        <v>131</v>
      </c>
      <c r="E187" s="232" t="s">
        <v>1</v>
      </c>
      <c r="F187" s="233" t="s">
        <v>241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131</v>
      </c>
      <c r="AU187" s="239" t="s">
        <v>86</v>
      </c>
      <c r="AV187" s="13" t="s">
        <v>84</v>
      </c>
      <c r="AW187" s="13" t="s">
        <v>32</v>
      </c>
      <c r="AX187" s="13" t="s">
        <v>76</v>
      </c>
      <c r="AY187" s="239" t="s">
        <v>123</v>
      </c>
    </row>
    <row r="188" s="14" customFormat="1">
      <c r="A188" s="14"/>
      <c r="B188" s="240"/>
      <c r="C188" s="241"/>
      <c r="D188" s="231" t="s">
        <v>131</v>
      </c>
      <c r="E188" s="242" t="s">
        <v>1</v>
      </c>
      <c r="F188" s="243" t="s">
        <v>242</v>
      </c>
      <c r="G188" s="241"/>
      <c r="H188" s="244">
        <v>50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131</v>
      </c>
      <c r="AU188" s="250" t="s">
        <v>86</v>
      </c>
      <c r="AV188" s="14" t="s">
        <v>86</v>
      </c>
      <c r="AW188" s="14" t="s">
        <v>32</v>
      </c>
      <c r="AX188" s="14" t="s">
        <v>84</v>
      </c>
      <c r="AY188" s="250" t="s">
        <v>123</v>
      </c>
    </row>
    <row r="189" s="2" customFormat="1" ht="24.15" customHeight="1">
      <c r="A189" s="38"/>
      <c r="B189" s="39"/>
      <c r="C189" s="215" t="s">
        <v>7</v>
      </c>
      <c r="D189" s="215" t="s">
        <v>125</v>
      </c>
      <c r="E189" s="216" t="s">
        <v>243</v>
      </c>
      <c r="F189" s="217" t="s">
        <v>244</v>
      </c>
      <c r="G189" s="218" t="s">
        <v>219</v>
      </c>
      <c r="H189" s="219">
        <v>70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41</v>
      </c>
      <c r="O189" s="91"/>
      <c r="P189" s="225">
        <f>O189*H189</f>
        <v>0</v>
      </c>
      <c r="Q189" s="225">
        <v>1.0000000000000001E-05</v>
      </c>
      <c r="R189" s="225">
        <f>Q189*H189</f>
        <v>0.0007000000000000001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129</v>
      </c>
      <c r="AT189" s="227" t="s">
        <v>125</v>
      </c>
      <c r="AU189" s="227" t="s">
        <v>86</v>
      </c>
      <c r="AY189" s="17" t="s">
        <v>123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84</v>
      </c>
      <c r="BK189" s="228">
        <f>ROUND(I189*H189,2)</f>
        <v>0</v>
      </c>
      <c r="BL189" s="17" t="s">
        <v>129</v>
      </c>
      <c r="BM189" s="227" t="s">
        <v>245</v>
      </c>
    </row>
    <row r="190" s="13" customFormat="1">
      <c r="A190" s="13"/>
      <c r="B190" s="229"/>
      <c r="C190" s="230"/>
      <c r="D190" s="231" t="s">
        <v>131</v>
      </c>
      <c r="E190" s="232" t="s">
        <v>1</v>
      </c>
      <c r="F190" s="233" t="s">
        <v>246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131</v>
      </c>
      <c r="AU190" s="239" t="s">
        <v>86</v>
      </c>
      <c r="AV190" s="13" t="s">
        <v>84</v>
      </c>
      <c r="AW190" s="13" t="s">
        <v>32</v>
      </c>
      <c r="AX190" s="13" t="s">
        <v>76</v>
      </c>
      <c r="AY190" s="239" t="s">
        <v>123</v>
      </c>
    </row>
    <row r="191" s="14" customFormat="1">
      <c r="A191" s="14"/>
      <c r="B191" s="240"/>
      <c r="C191" s="241"/>
      <c r="D191" s="231" t="s">
        <v>131</v>
      </c>
      <c r="E191" s="242" t="s">
        <v>1</v>
      </c>
      <c r="F191" s="243" t="s">
        <v>247</v>
      </c>
      <c r="G191" s="241"/>
      <c r="H191" s="244">
        <v>40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131</v>
      </c>
      <c r="AU191" s="250" t="s">
        <v>86</v>
      </c>
      <c r="AV191" s="14" t="s">
        <v>86</v>
      </c>
      <c r="AW191" s="14" t="s">
        <v>32</v>
      </c>
      <c r="AX191" s="14" t="s">
        <v>76</v>
      </c>
      <c r="AY191" s="250" t="s">
        <v>123</v>
      </c>
    </row>
    <row r="192" s="13" customFormat="1">
      <c r="A192" s="13"/>
      <c r="B192" s="229"/>
      <c r="C192" s="230"/>
      <c r="D192" s="231" t="s">
        <v>131</v>
      </c>
      <c r="E192" s="232" t="s">
        <v>1</v>
      </c>
      <c r="F192" s="233" t="s">
        <v>248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131</v>
      </c>
      <c r="AU192" s="239" t="s">
        <v>86</v>
      </c>
      <c r="AV192" s="13" t="s">
        <v>84</v>
      </c>
      <c r="AW192" s="13" t="s">
        <v>32</v>
      </c>
      <c r="AX192" s="13" t="s">
        <v>76</v>
      </c>
      <c r="AY192" s="239" t="s">
        <v>123</v>
      </c>
    </row>
    <row r="193" s="14" customFormat="1">
      <c r="A193" s="14"/>
      <c r="B193" s="240"/>
      <c r="C193" s="241"/>
      <c r="D193" s="231" t="s">
        <v>131</v>
      </c>
      <c r="E193" s="242" t="s">
        <v>1</v>
      </c>
      <c r="F193" s="243" t="s">
        <v>249</v>
      </c>
      <c r="G193" s="241"/>
      <c r="H193" s="244">
        <v>30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131</v>
      </c>
      <c r="AU193" s="250" t="s">
        <v>86</v>
      </c>
      <c r="AV193" s="14" t="s">
        <v>86</v>
      </c>
      <c r="AW193" s="14" t="s">
        <v>32</v>
      </c>
      <c r="AX193" s="14" t="s">
        <v>76</v>
      </c>
      <c r="AY193" s="250" t="s">
        <v>123</v>
      </c>
    </row>
    <row r="194" s="15" customFormat="1">
      <c r="A194" s="15"/>
      <c r="B194" s="262"/>
      <c r="C194" s="263"/>
      <c r="D194" s="231" t="s">
        <v>131</v>
      </c>
      <c r="E194" s="264" t="s">
        <v>1</v>
      </c>
      <c r="F194" s="265" t="s">
        <v>250</v>
      </c>
      <c r="G194" s="263"/>
      <c r="H194" s="266">
        <v>70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131</v>
      </c>
      <c r="AU194" s="272" t="s">
        <v>86</v>
      </c>
      <c r="AV194" s="15" t="s">
        <v>129</v>
      </c>
      <c r="AW194" s="15" t="s">
        <v>32</v>
      </c>
      <c r="AX194" s="15" t="s">
        <v>84</v>
      </c>
      <c r="AY194" s="272" t="s">
        <v>123</v>
      </c>
    </row>
    <row r="195" s="2" customFormat="1" ht="24.15" customHeight="1">
      <c r="A195" s="38"/>
      <c r="B195" s="39"/>
      <c r="C195" s="251" t="s">
        <v>251</v>
      </c>
      <c r="D195" s="251" t="s">
        <v>184</v>
      </c>
      <c r="E195" s="252" t="s">
        <v>252</v>
      </c>
      <c r="F195" s="253" t="s">
        <v>253</v>
      </c>
      <c r="G195" s="254" t="s">
        <v>219</v>
      </c>
      <c r="H195" s="255">
        <v>42</v>
      </c>
      <c r="I195" s="256"/>
      <c r="J195" s="257">
        <f>ROUND(I195*H195,2)</f>
        <v>0</v>
      </c>
      <c r="K195" s="258"/>
      <c r="L195" s="259"/>
      <c r="M195" s="260" t="s">
        <v>1</v>
      </c>
      <c r="N195" s="261" t="s">
        <v>41</v>
      </c>
      <c r="O195" s="91"/>
      <c r="P195" s="225">
        <f>O195*H195</f>
        <v>0</v>
      </c>
      <c r="Q195" s="225">
        <v>0.0014499999999999999</v>
      </c>
      <c r="R195" s="225">
        <f>Q195*H195</f>
        <v>0.060899999999999996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166</v>
      </c>
      <c r="AT195" s="227" t="s">
        <v>184</v>
      </c>
      <c r="AU195" s="227" t="s">
        <v>86</v>
      </c>
      <c r="AY195" s="17" t="s">
        <v>123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84</v>
      </c>
      <c r="BK195" s="228">
        <f>ROUND(I195*H195,2)</f>
        <v>0</v>
      </c>
      <c r="BL195" s="17" t="s">
        <v>129</v>
      </c>
      <c r="BM195" s="227" t="s">
        <v>254</v>
      </c>
    </row>
    <row r="196" s="14" customFormat="1">
      <c r="A196" s="14"/>
      <c r="B196" s="240"/>
      <c r="C196" s="241"/>
      <c r="D196" s="231" t="s">
        <v>131</v>
      </c>
      <c r="E196" s="242" t="s">
        <v>1</v>
      </c>
      <c r="F196" s="243" t="s">
        <v>247</v>
      </c>
      <c r="G196" s="241"/>
      <c r="H196" s="244">
        <v>40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131</v>
      </c>
      <c r="AU196" s="250" t="s">
        <v>86</v>
      </c>
      <c r="AV196" s="14" t="s">
        <v>86</v>
      </c>
      <c r="AW196" s="14" t="s">
        <v>32</v>
      </c>
      <c r="AX196" s="14" t="s">
        <v>84</v>
      </c>
      <c r="AY196" s="250" t="s">
        <v>123</v>
      </c>
    </row>
    <row r="197" s="14" customFormat="1">
      <c r="A197" s="14"/>
      <c r="B197" s="240"/>
      <c r="C197" s="241"/>
      <c r="D197" s="231" t="s">
        <v>131</v>
      </c>
      <c r="E197" s="241"/>
      <c r="F197" s="243" t="s">
        <v>255</v>
      </c>
      <c r="G197" s="241"/>
      <c r="H197" s="244">
        <v>42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131</v>
      </c>
      <c r="AU197" s="250" t="s">
        <v>86</v>
      </c>
      <c r="AV197" s="14" t="s">
        <v>86</v>
      </c>
      <c r="AW197" s="14" t="s">
        <v>4</v>
      </c>
      <c r="AX197" s="14" t="s">
        <v>84</v>
      </c>
      <c r="AY197" s="250" t="s">
        <v>123</v>
      </c>
    </row>
    <row r="198" s="2" customFormat="1" ht="24.15" customHeight="1">
      <c r="A198" s="38"/>
      <c r="B198" s="39"/>
      <c r="C198" s="251" t="s">
        <v>256</v>
      </c>
      <c r="D198" s="251" t="s">
        <v>184</v>
      </c>
      <c r="E198" s="252" t="s">
        <v>257</v>
      </c>
      <c r="F198" s="253" t="s">
        <v>258</v>
      </c>
      <c r="G198" s="254" t="s">
        <v>219</v>
      </c>
      <c r="H198" s="255">
        <v>31.5</v>
      </c>
      <c r="I198" s="256"/>
      <c r="J198" s="257">
        <f>ROUND(I198*H198,2)</f>
        <v>0</v>
      </c>
      <c r="K198" s="258"/>
      <c r="L198" s="259"/>
      <c r="M198" s="260" t="s">
        <v>1</v>
      </c>
      <c r="N198" s="261" t="s">
        <v>41</v>
      </c>
      <c r="O198" s="91"/>
      <c r="P198" s="225">
        <f>O198*H198</f>
        <v>0</v>
      </c>
      <c r="Q198" s="225">
        <v>0.0026700000000000001</v>
      </c>
      <c r="R198" s="225">
        <f>Q198*H198</f>
        <v>0.084104999999999999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166</v>
      </c>
      <c r="AT198" s="227" t="s">
        <v>184</v>
      </c>
      <c r="AU198" s="227" t="s">
        <v>86</v>
      </c>
      <c r="AY198" s="17" t="s">
        <v>123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84</v>
      </c>
      <c r="BK198" s="228">
        <f>ROUND(I198*H198,2)</f>
        <v>0</v>
      </c>
      <c r="BL198" s="17" t="s">
        <v>129</v>
      </c>
      <c r="BM198" s="227" t="s">
        <v>259</v>
      </c>
    </row>
    <row r="199" s="14" customFormat="1">
      <c r="A199" s="14"/>
      <c r="B199" s="240"/>
      <c r="C199" s="241"/>
      <c r="D199" s="231" t="s">
        <v>131</v>
      </c>
      <c r="E199" s="242" t="s">
        <v>1</v>
      </c>
      <c r="F199" s="243" t="s">
        <v>249</v>
      </c>
      <c r="G199" s="241"/>
      <c r="H199" s="244">
        <v>30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131</v>
      </c>
      <c r="AU199" s="250" t="s">
        <v>86</v>
      </c>
      <c r="AV199" s="14" t="s">
        <v>86</v>
      </c>
      <c r="AW199" s="14" t="s">
        <v>32</v>
      </c>
      <c r="AX199" s="14" t="s">
        <v>84</v>
      </c>
      <c r="AY199" s="250" t="s">
        <v>123</v>
      </c>
    </row>
    <row r="200" s="14" customFormat="1">
      <c r="A200" s="14"/>
      <c r="B200" s="240"/>
      <c r="C200" s="241"/>
      <c r="D200" s="231" t="s">
        <v>131</v>
      </c>
      <c r="E200" s="241"/>
      <c r="F200" s="243" t="s">
        <v>260</v>
      </c>
      <c r="G200" s="241"/>
      <c r="H200" s="244">
        <v>31.5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131</v>
      </c>
      <c r="AU200" s="250" t="s">
        <v>86</v>
      </c>
      <c r="AV200" s="14" t="s">
        <v>86</v>
      </c>
      <c r="AW200" s="14" t="s">
        <v>4</v>
      </c>
      <c r="AX200" s="14" t="s">
        <v>84</v>
      </c>
      <c r="AY200" s="250" t="s">
        <v>123</v>
      </c>
    </row>
    <row r="201" s="2" customFormat="1" ht="24.15" customHeight="1">
      <c r="A201" s="38"/>
      <c r="B201" s="39"/>
      <c r="C201" s="215" t="s">
        <v>261</v>
      </c>
      <c r="D201" s="215" t="s">
        <v>125</v>
      </c>
      <c r="E201" s="216" t="s">
        <v>262</v>
      </c>
      <c r="F201" s="217" t="s">
        <v>263</v>
      </c>
      <c r="G201" s="218" t="s">
        <v>219</v>
      </c>
      <c r="H201" s="219">
        <v>20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41</v>
      </c>
      <c r="O201" s="91"/>
      <c r="P201" s="225">
        <f>O201*H201</f>
        <v>0</v>
      </c>
      <c r="Q201" s="225">
        <v>1.0000000000000001E-05</v>
      </c>
      <c r="R201" s="225">
        <f>Q201*H201</f>
        <v>0.00020000000000000001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129</v>
      </c>
      <c r="AT201" s="227" t="s">
        <v>125</v>
      </c>
      <c r="AU201" s="227" t="s">
        <v>86</v>
      </c>
      <c r="AY201" s="17" t="s">
        <v>123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84</v>
      </c>
      <c r="BK201" s="228">
        <f>ROUND(I201*H201,2)</f>
        <v>0</v>
      </c>
      <c r="BL201" s="17" t="s">
        <v>129</v>
      </c>
      <c r="BM201" s="227" t="s">
        <v>264</v>
      </c>
    </row>
    <row r="202" s="14" customFormat="1">
      <c r="A202" s="14"/>
      <c r="B202" s="240"/>
      <c r="C202" s="241"/>
      <c r="D202" s="231" t="s">
        <v>131</v>
      </c>
      <c r="E202" s="242" t="s">
        <v>1</v>
      </c>
      <c r="F202" s="243" t="s">
        <v>237</v>
      </c>
      <c r="G202" s="241"/>
      <c r="H202" s="244">
        <v>20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131</v>
      </c>
      <c r="AU202" s="250" t="s">
        <v>86</v>
      </c>
      <c r="AV202" s="14" t="s">
        <v>86</v>
      </c>
      <c r="AW202" s="14" t="s">
        <v>32</v>
      </c>
      <c r="AX202" s="14" t="s">
        <v>84</v>
      </c>
      <c r="AY202" s="250" t="s">
        <v>123</v>
      </c>
    </row>
    <row r="203" s="2" customFormat="1" ht="24.15" customHeight="1">
      <c r="A203" s="38"/>
      <c r="B203" s="39"/>
      <c r="C203" s="251" t="s">
        <v>265</v>
      </c>
      <c r="D203" s="251" t="s">
        <v>184</v>
      </c>
      <c r="E203" s="252" t="s">
        <v>266</v>
      </c>
      <c r="F203" s="253" t="s">
        <v>267</v>
      </c>
      <c r="G203" s="254" t="s">
        <v>219</v>
      </c>
      <c r="H203" s="255">
        <v>21</v>
      </c>
      <c r="I203" s="256"/>
      <c r="J203" s="257">
        <f>ROUND(I203*H203,2)</f>
        <v>0</v>
      </c>
      <c r="K203" s="258"/>
      <c r="L203" s="259"/>
      <c r="M203" s="260" t="s">
        <v>1</v>
      </c>
      <c r="N203" s="261" t="s">
        <v>41</v>
      </c>
      <c r="O203" s="91"/>
      <c r="P203" s="225">
        <f>O203*H203</f>
        <v>0</v>
      </c>
      <c r="Q203" s="225">
        <v>0.0054999999999999997</v>
      </c>
      <c r="R203" s="225">
        <f>Q203*H203</f>
        <v>0.11549999999999999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166</v>
      </c>
      <c r="AT203" s="227" t="s">
        <v>184</v>
      </c>
      <c r="AU203" s="227" t="s">
        <v>86</v>
      </c>
      <c r="AY203" s="17" t="s">
        <v>123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84</v>
      </c>
      <c r="BK203" s="228">
        <f>ROUND(I203*H203,2)</f>
        <v>0</v>
      </c>
      <c r="BL203" s="17" t="s">
        <v>129</v>
      </c>
      <c r="BM203" s="227" t="s">
        <v>268</v>
      </c>
    </row>
    <row r="204" s="14" customFormat="1">
      <c r="A204" s="14"/>
      <c r="B204" s="240"/>
      <c r="C204" s="241"/>
      <c r="D204" s="231" t="s">
        <v>131</v>
      </c>
      <c r="E204" s="242" t="s">
        <v>1</v>
      </c>
      <c r="F204" s="243" t="s">
        <v>237</v>
      </c>
      <c r="G204" s="241"/>
      <c r="H204" s="244">
        <v>20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131</v>
      </c>
      <c r="AU204" s="250" t="s">
        <v>86</v>
      </c>
      <c r="AV204" s="14" t="s">
        <v>86</v>
      </c>
      <c r="AW204" s="14" t="s">
        <v>32</v>
      </c>
      <c r="AX204" s="14" t="s">
        <v>84</v>
      </c>
      <c r="AY204" s="250" t="s">
        <v>123</v>
      </c>
    </row>
    <row r="205" s="14" customFormat="1">
      <c r="A205" s="14"/>
      <c r="B205" s="240"/>
      <c r="C205" s="241"/>
      <c r="D205" s="231" t="s">
        <v>131</v>
      </c>
      <c r="E205" s="241"/>
      <c r="F205" s="243" t="s">
        <v>269</v>
      </c>
      <c r="G205" s="241"/>
      <c r="H205" s="244">
        <v>21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131</v>
      </c>
      <c r="AU205" s="250" t="s">
        <v>86</v>
      </c>
      <c r="AV205" s="14" t="s">
        <v>86</v>
      </c>
      <c r="AW205" s="14" t="s">
        <v>4</v>
      </c>
      <c r="AX205" s="14" t="s">
        <v>84</v>
      </c>
      <c r="AY205" s="250" t="s">
        <v>123</v>
      </c>
    </row>
    <row r="206" s="2" customFormat="1" ht="24.15" customHeight="1">
      <c r="A206" s="38"/>
      <c r="B206" s="39"/>
      <c r="C206" s="215" t="s">
        <v>270</v>
      </c>
      <c r="D206" s="215" t="s">
        <v>125</v>
      </c>
      <c r="E206" s="216" t="s">
        <v>271</v>
      </c>
      <c r="F206" s="217" t="s">
        <v>272</v>
      </c>
      <c r="G206" s="218" t="s">
        <v>219</v>
      </c>
      <c r="H206" s="219">
        <v>4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41</v>
      </c>
      <c r="O206" s="91"/>
      <c r="P206" s="225">
        <f>O206*H206</f>
        <v>0</v>
      </c>
      <c r="Q206" s="225">
        <v>2.0000000000000002E-05</v>
      </c>
      <c r="R206" s="225">
        <f>Q206*H206</f>
        <v>8.0000000000000007E-05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129</v>
      </c>
      <c r="AT206" s="227" t="s">
        <v>125</v>
      </c>
      <c r="AU206" s="227" t="s">
        <v>86</v>
      </c>
      <c r="AY206" s="17" t="s">
        <v>123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84</v>
      </c>
      <c r="BK206" s="228">
        <f>ROUND(I206*H206,2)</f>
        <v>0</v>
      </c>
      <c r="BL206" s="17" t="s">
        <v>129</v>
      </c>
      <c r="BM206" s="227" t="s">
        <v>273</v>
      </c>
    </row>
    <row r="207" s="13" customFormat="1">
      <c r="A207" s="13"/>
      <c r="B207" s="229"/>
      <c r="C207" s="230"/>
      <c r="D207" s="231" t="s">
        <v>131</v>
      </c>
      <c r="E207" s="232" t="s">
        <v>1</v>
      </c>
      <c r="F207" s="233" t="s">
        <v>274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131</v>
      </c>
      <c r="AU207" s="239" t="s">
        <v>86</v>
      </c>
      <c r="AV207" s="13" t="s">
        <v>84</v>
      </c>
      <c r="AW207" s="13" t="s">
        <v>32</v>
      </c>
      <c r="AX207" s="13" t="s">
        <v>76</v>
      </c>
      <c r="AY207" s="239" t="s">
        <v>123</v>
      </c>
    </row>
    <row r="208" s="14" customFormat="1">
      <c r="A208" s="14"/>
      <c r="B208" s="240"/>
      <c r="C208" s="241"/>
      <c r="D208" s="231" t="s">
        <v>131</v>
      </c>
      <c r="E208" s="242" t="s">
        <v>1</v>
      </c>
      <c r="F208" s="243" t="s">
        <v>129</v>
      </c>
      <c r="G208" s="241"/>
      <c r="H208" s="244">
        <v>4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131</v>
      </c>
      <c r="AU208" s="250" t="s">
        <v>86</v>
      </c>
      <c r="AV208" s="14" t="s">
        <v>86</v>
      </c>
      <c r="AW208" s="14" t="s">
        <v>32</v>
      </c>
      <c r="AX208" s="14" t="s">
        <v>84</v>
      </c>
      <c r="AY208" s="250" t="s">
        <v>123</v>
      </c>
    </row>
    <row r="209" s="2" customFormat="1" ht="24.15" customHeight="1">
      <c r="A209" s="38"/>
      <c r="B209" s="39"/>
      <c r="C209" s="251" t="s">
        <v>275</v>
      </c>
      <c r="D209" s="251" t="s">
        <v>184</v>
      </c>
      <c r="E209" s="252" t="s">
        <v>276</v>
      </c>
      <c r="F209" s="253" t="s">
        <v>277</v>
      </c>
      <c r="G209" s="254" t="s">
        <v>219</v>
      </c>
      <c r="H209" s="255">
        <v>4.1200000000000001</v>
      </c>
      <c r="I209" s="256"/>
      <c r="J209" s="257">
        <f>ROUND(I209*H209,2)</f>
        <v>0</v>
      </c>
      <c r="K209" s="258"/>
      <c r="L209" s="259"/>
      <c r="M209" s="260" t="s">
        <v>1</v>
      </c>
      <c r="N209" s="261" t="s">
        <v>41</v>
      </c>
      <c r="O209" s="91"/>
      <c r="P209" s="225">
        <f>O209*H209</f>
        <v>0</v>
      </c>
      <c r="Q209" s="225">
        <v>0.0080999999999999996</v>
      </c>
      <c r="R209" s="225">
        <f>Q209*H209</f>
        <v>0.033371999999999999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166</v>
      </c>
      <c r="AT209" s="227" t="s">
        <v>184</v>
      </c>
      <c r="AU209" s="227" t="s">
        <v>86</v>
      </c>
      <c r="AY209" s="17" t="s">
        <v>123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84</v>
      </c>
      <c r="BK209" s="228">
        <f>ROUND(I209*H209,2)</f>
        <v>0</v>
      </c>
      <c r="BL209" s="17" t="s">
        <v>129</v>
      </c>
      <c r="BM209" s="227" t="s">
        <v>278</v>
      </c>
    </row>
    <row r="210" s="14" customFormat="1">
      <c r="A210" s="14"/>
      <c r="B210" s="240"/>
      <c r="C210" s="241"/>
      <c r="D210" s="231" t="s">
        <v>131</v>
      </c>
      <c r="E210" s="242" t="s">
        <v>1</v>
      </c>
      <c r="F210" s="243" t="s">
        <v>129</v>
      </c>
      <c r="G210" s="241"/>
      <c r="H210" s="244">
        <v>4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131</v>
      </c>
      <c r="AU210" s="250" t="s">
        <v>86</v>
      </c>
      <c r="AV210" s="14" t="s">
        <v>86</v>
      </c>
      <c r="AW210" s="14" t="s">
        <v>32</v>
      </c>
      <c r="AX210" s="14" t="s">
        <v>84</v>
      </c>
      <c r="AY210" s="250" t="s">
        <v>123</v>
      </c>
    </row>
    <row r="211" s="14" customFormat="1">
      <c r="A211" s="14"/>
      <c r="B211" s="240"/>
      <c r="C211" s="241"/>
      <c r="D211" s="231" t="s">
        <v>131</v>
      </c>
      <c r="E211" s="241"/>
      <c r="F211" s="243" t="s">
        <v>279</v>
      </c>
      <c r="G211" s="241"/>
      <c r="H211" s="244">
        <v>4.1200000000000001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131</v>
      </c>
      <c r="AU211" s="250" t="s">
        <v>86</v>
      </c>
      <c r="AV211" s="14" t="s">
        <v>86</v>
      </c>
      <c r="AW211" s="14" t="s">
        <v>4</v>
      </c>
      <c r="AX211" s="14" t="s">
        <v>84</v>
      </c>
      <c r="AY211" s="250" t="s">
        <v>123</v>
      </c>
    </row>
    <row r="212" s="2" customFormat="1" ht="33" customHeight="1">
      <c r="A212" s="38"/>
      <c r="B212" s="39"/>
      <c r="C212" s="215" t="s">
        <v>280</v>
      </c>
      <c r="D212" s="215" t="s">
        <v>125</v>
      </c>
      <c r="E212" s="216" t="s">
        <v>281</v>
      </c>
      <c r="F212" s="217" t="s">
        <v>282</v>
      </c>
      <c r="G212" s="218" t="s">
        <v>283</v>
      </c>
      <c r="H212" s="219">
        <v>1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41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129</v>
      </c>
      <c r="AT212" s="227" t="s">
        <v>125</v>
      </c>
      <c r="AU212" s="227" t="s">
        <v>86</v>
      </c>
      <c r="AY212" s="17" t="s">
        <v>123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84</v>
      </c>
      <c r="BK212" s="228">
        <f>ROUND(I212*H212,2)</f>
        <v>0</v>
      </c>
      <c r="BL212" s="17" t="s">
        <v>129</v>
      </c>
      <c r="BM212" s="227" t="s">
        <v>284</v>
      </c>
    </row>
    <row r="213" s="13" customFormat="1">
      <c r="A213" s="13"/>
      <c r="B213" s="229"/>
      <c r="C213" s="230"/>
      <c r="D213" s="231" t="s">
        <v>131</v>
      </c>
      <c r="E213" s="232" t="s">
        <v>1</v>
      </c>
      <c r="F213" s="233" t="s">
        <v>285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131</v>
      </c>
      <c r="AU213" s="239" t="s">
        <v>86</v>
      </c>
      <c r="AV213" s="13" t="s">
        <v>84</v>
      </c>
      <c r="AW213" s="13" t="s">
        <v>32</v>
      </c>
      <c r="AX213" s="13" t="s">
        <v>76</v>
      </c>
      <c r="AY213" s="239" t="s">
        <v>123</v>
      </c>
    </row>
    <row r="214" s="14" customFormat="1">
      <c r="A214" s="14"/>
      <c r="B214" s="240"/>
      <c r="C214" s="241"/>
      <c r="D214" s="231" t="s">
        <v>131</v>
      </c>
      <c r="E214" s="242" t="s">
        <v>1</v>
      </c>
      <c r="F214" s="243" t="s">
        <v>84</v>
      </c>
      <c r="G214" s="241"/>
      <c r="H214" s="244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131</v>
      </c>
      <c r="AU214" s="250" t="s">
        <v>86</v>
      </c>
      <c r="AV214" s="14" t="s">
        <v>86</v>
      </c>
      <c r="AW214" s="14" t="s">
        <v>32</v>
      </c>
      <c r="AX214" s="14" t="s">
        <v>84</v>
      </c>
      <c r="AY214" s="250" t="s">
        <v>123</v>
      </c>
    </row>
    <row r="215" s="2" customFormat="1" ht="16.5" customHeight="1">
      <c r="A215" s="38"/>
      <c r="B215" s="39"/>
      <c r="C215" s="251" t="s">
        <v>286</v>
      </c>
      <c r="D215" s="251" t="s">
        <v>184</v>
      </c>
      <c r="E215" s="252" t="s">
        <v>287</v>
      </c>
      <c r="F215" s="253" t="s">
        <v>288</v>
      </c>
      <c r="G215" s="254" t="s">
        <v>283</v>
      </c>
      <c r="H215" s="255">
        <v>1</v>
      </c>
      <c r="I215" s="256"/>
      <c r="J215" s="257">
        <f>ROUND(I215*H215,2)</f>
        <v>0</v>
      </c>
      <c r="K215" s="258"/>
      <c r="L215" s="259"/>
      <c r="M215" s="260" t="s">
        <v>1</v>
      </c>
      <c r="N215" s="261" t="s">
        <v>41</v>
      </c>
      <c r="O215" s="91"/>
      <c r="P215" s="225">
        <f>O215*H215</f>
        <v>0</v>
      </c>
      <c r="Q215" s="225">
        <v>0.001</v>
      </c>
      <c r="R215" s="225">
        <f>Q215*H215</f>
        <v>0.001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166</v>
      </c>
      <c r="AT215" s="227" t="s">
        <v>184</v>
      </c>
      <c r="AU215" s="227" t="s">
        <v>86</v>
      </c>
      <c r="AY215" s="17" t="s">
        <v>123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84</v>
      </c>
      <c r="BK215" s="228">
        <f>ROUND(I215*H215,2)</f>
        <v>0</v>
      </c>
      <c r="BL215" s="17" t="s">
        <v>129</v>
      </c>
      <c r="BM215" s="227" t="s">
        <v>289</v>
      </c>
    </row>
    <row r="216" s="14" customFormat="1">
      <c r="A216" s="14"/>
      <c r="B216" s="240"/>
      <c r="C216" s="241"/>
      <c r="D216" s="231" t="s">
        <v>131</v>
      </c>
      <c r="E216" s="242" t="s">
        <v>1</v>
      </c>
      <c r="F216" s="243" t="s">
        <v>84</v>
      </c>
      <c r="G216" s="241"/>
      <c r="H216" s="244">
        <v>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131</v>
      </c>
      <c r="AU216" s="250" t="s">
        <v>86</v>
      </c>
      <c r="AV216" s="14" t="s">
        <v>86</v>
      </c>
      <c r="AW216" s="14" t="s">
        <v>32</v>
      </c>
      <c r="AX216" s="14" t="s">
        <v>84</v>
      </c>
      <c r="AY216" s="250" t="s">
        <v>123</v>
      </c>
    </row>
    <row r="217" s="2" customFormat="1" ht="21.75" customHeight="1">
      <c r="A217" s="38"/>
      <c r="B217" s="39"/>
      <c r="C217" s="215" t="s">
        <v>249</v>
      </c>
      <c r="D217" s="215" t="s">
        <v>125</v>
      </c>
      <c r="E217" s="216" t="s">
        <v>290</v>
      </c>
      <c r="F217" s="217" t="s">
        <v>291</v>
      </c>
      <c r="G217" s="218" t="s">
        <v>219</v>
      </c>
      <c r="H217" s="219">
        <v>40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129</v>
      </c>
      <c r="AT217" s="227" t="s">
        <v>125</v>
      </c>
      <c r="AU217" s="227" t="s">
        <v>86</v>
      </c>
      <c r="AY217" s="17" t="s">
        <v>123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84</v>
      </c>
      <c r="BK217" s="228">
        <f>ROUND(I217*H217,2)</f>
        <v>0</v>
      </c>
      <c r="BL217" s="17" t="s">
        <v>129</v>
      </c>
      <c r="BM217" s="227" t="s">
        <v>292</v>
      </c>
    </row>
    <row r="218" s="14" customFormat="1">
      <c r="A218" s="14"/>
      <c r="B218" s="240"/>
      <c r="C218" s="241"/>
      <c r="D218" s="231" t="s">
        <v>131</v>
      </c>
      <c r="E218" s="242" t="s">
        <v>1</v>
      </c>
      <c r="F218" s="243" t="s">
        <v>247</v>
      </c>
      <c r="G218" s="241"/>
      <c r="H218" s="244">
        <v>40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131</v>
      </c>
      <c r="AU218" s="250" t="s">
        <v>86</v>
      </c>
      <c r="AV218" s="14" t="s">
        <v>86</v>
      </c>
      <c r="AW218" s="14" t="s">
        <v>32</v>
      </c>
      <c r="AX218" s="14" t="s">
        <v>84</v>
      </c>
      <c r="AY218" s="250" t="s">
        <v>123</v>
      </c>
    </row>
    <row r="219" s="2" customFormat="1" ht="21.75" customHeight="1">
      <c r="A219" s="38"/>
      <c r="B219" s="39"/>
      <c r="C219" s="215" t="s">
        <v>293</v>
      </c>
      <c r="D219" s="215" t="s">
        <v>125</v>
      </c>
      <c r="E219" s="216" t="s">
        <v>294</v>
      </c>
      <c r="F219" s="217" t="s">
        <v>295</v>
      </c>
      <c r="G219" s="218" t="s">
        <v>219</v>
      </c>
      <c r="H219" s="219">
        <v>50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129</v>
      </c>
      <c r="AT219" s="227" t="s">
        <v>125</v>
      </c>
      <c r="AU219" s="227" t="s">
        <v>86</v>
      </c>
      <c r="AY219" s="17" t="s">
        <v>123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84</v>
      </c>
      <c r="BK219" s="228">
        <f>ROUND(I219*H219,2)</f>
        <v>0</v>
      </c>
      <c r="BL219" s="17" t="s">
        <v>129</v>
      </c>
      <c r="BM219" s="227" t="s">
        <v>296</v>
      </c>
    </row>
    <row r="220" s="14" customFormat="1">
      <c r="A220" s="14"/>
      <c r="B220" s="240"/>
      <c r="C220" s="241"/>
      <c r="D220" s="231" t="s">
        <v>131</v>
      </c>
      <c r="E220" s="242" t="s">
        <v>1</v>
      </c>
      <c r="F220" s="243" t="s">
        <v>297</v>
      </c>
      <c r="G220" s="241"/>
      <c r="H220" s="244">
        <v>50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131</v>
      </c>
      <c r="AU220" s="250" t="s">
        <v>86</v>
      </c>
      <c r="AV220" s="14" t="s">
        <v>86</v>
      </c>
      <c r="AW220" s="14" t="s">
        <v>32</v>
      </c>
      <c r="AX220" s="14" t="s">
        <v>84</v>
      </c>
      <c r="AY220" s="250" t="s">
        <v>123</v>
      </c>
    </row>
    <row r="221" s="2" customFormat="1" ht="24.15" customHeight="1">
      <c r="A221" s="38"/>
      <c r="B221" s="39"/>
      <c r="C221" s="215" t="s">
        <v>298</v>
      </c>
      <c r="D221" s="215" t="s">
        <v>125</v>
      </c>
      <c r="E221" s="216" t="s">
        <v>299</v>
      </c>
      <c r="F221" s="217" t="s">
        <v>300</v>
      </c>
      <c r="G221" s="218" t="s">
        <v>283</v>
      </c>
      <c r="H221" s="219">
        <v>3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41</v>
      </c>
      <c r="O221" s="91"/>
      <c r="P221" s="225">
        <f>O221*H221</f>
        <v>0</v>
      </c>
      <c r="Q221" s="225">
        <v>0.45937</v>
      </c>
      <c r="R221" s="225">
        <f>Q221*H221</f>
        <v>1.37811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129</v>
      </c>
      <c r="AT221" s="227" t="s">
        <v>125</v>
      </c>
      <c r="AU221" s="227" t="s">
        <v>86</v>
      </c>
      <c r="AY221" s="17" t="s">
        <v>123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129</v>
      </c>
      <c r="BM221" s="227" t="s">
        <v>301</v>
      </c>
    </row>
    <row r="222" s="14" customFormat="1">
      <c r="A222" s="14"/>
      <c r="B222" s="240"/>
      <c r="C222" s="241"/>
      <c r="D222" s="231" t="s">
        <v>131</v>
      </c>
      <c r="E222" s="242" t="s">
        <v>1</v>
      </c>
      <c r="F222" s="243" t="s">
        <v>140</v>
      </c>
      <c r="G222" s="241"/>
      <c r="H222" s="244">
        <v>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131</v>
      </c>
      <c r="AU222" s="250" t="s">
        <v>86</v>
      </c>
      <c r="AV222" s="14" t="s">
        <v>86</v>
      </c>
      <c r="AW222" s="14" t="s">
        <v>32</v>
      </c>
      <c r="AX222" s="14" t="s">
        <v>84</v>
      </c>
      <c r="AY222" s="250" t="s">
        <v>123</v>
      </c>
    </row>
    <row r="223" s="2" customFormat="1" ht="24.15" customHeight="1">
      <c r="A223" s="38"/>
      <c r="B223" s="39"/>
      <c r="C223" s="215" t="s">
        <v>302</v>
      </c>
      <c r="D223" s="215" t="s">
        <v>125</v>
      </c>
      <c r="E223" s="216" t="s">
        <v>303</v>
      </c>
      <c r="F223" s="217" t="s">
        <v>304</v>
      </c>
      <c r="G223" s="218" t="s">
        <v>187</v>
      </c>
      <c r="H223" s="219">
        <v>1.6739999999999999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41</v>
      </c>
      <c r="O223" s="91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129</v>
      </c>
      <c r="AT223" s="227" t="s">
        <v>125</v>
      </c>
      <c r="AU223" s="227" t="s">
        <v>86</v>
      </c>
      <c r="AY223" s="17" t="s">
        <v>123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84</v>
      </c>
      <c r="BK223" s="228">
        <f>ROUND(I223*H223,2)</f>
        <v>0</v>
      </c>
      <c r="BL223" s="17" t="s">
        <v>129</v>
      </c>
      <c r="BM223" s="227" t="s">
        <v>305</v>
      </c>
    </row>
    <row r="224" s="12" customFormat="1" ht="22.8" customHeight="1">
      <c r="A224" s="12"/>
      <c r="B224" s="199"/>
      <c r="C224" s="200"/>
      <c r="D224" s="201" t="s">
        <v>75</v>
      </c>
      <c r="E224" s="213" t="s">
        <v>171</v>
      </c>
      <c r="F224" s="213" t="s">
        <v>306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SUM(P225:P229)</f>
        <v>0</v>
      </c>
      <c r="Q224" s="207"/>
      <c r="R224" s="208">
        <f>SUM(R225:R229)</f>
        <v>0.0054000000000000003</v>
      </c>
      <c r="S224" s="207"/>
      <c r="T224" s="209">
        <f>SUM(T225:T229)</f>
        <v>0.41599999999999998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84</v>
      </c>
      <c r="AT224" s="211" t="s">
        <v>75</v>
      </c>
      <c r="AU224" s="211" t="s">
        <v>84</v>
      </c>
      <c r="AY224" s="210" t="s">
        <v>123</v>
      </c>
      <c r="BK224" s="212">
        <f>SUM(BK225:BK229)</f>
        <v>0</v>
      </c>
    </row>
    <row r="225" s="2" customFormat="1" ht="24.15" customHeight="1">
      <c r="A225" s="38"/>
      <c r="B225" s="39"/>
      <c r="C225" s="215" t="s">
        <v>307</v>
      </c>
      <c r="D225" s="215" t="s">
        <v>125</v>
      </c>
      <c r="E225" s="216" t="s">
        <v>308</v>
      </c>
      <c r="F225" s="217" t="s">
        <v>309</v>
      </c>
      <c r="G225" s="218" t="s">
        <v>219</v>
      </c>
      <c r="H225" s="219">
        <v>180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3.0000000000000001E-05</v>
      </c>
      <c r="R225" s="225">
        <f>Q225*H225</f>
        <v>0.0054000000000000003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129</v>
      </c>
      <c r="AT225" s="227" t="s">
        <v>125</v>
      </c>
      <c r="AU225" s="227" t="s">
        <v>86</v>
      </c>
      <c r="AY225" s="17" t="s">
        <v>123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84</v>
      </c>
      <c r="BK225" s="228">
        <f>ROUND(I225*H225,2)</f>
        <v>0</v>
      </c>
      <c r="BL225" s="17" t="s">
        <v>129</v>
      </c>
      <c r="BM225" s="227" t="s">
        <v>310</v>
      </c>
    </row>
    <row r="226" s="13" customFormat="1">
      <c r="A226" s="13"/>
      <c r="B226" s="229"/>
      <c r="C226" s="230"/>
      <c r="D226" s="231" t="s">
        <v>131</v>
      </c>
      <c r="E226" s="232" t="s">
        <v>1</v>
      </c>
      <c r="F226" s="233" t="s">
        <v>311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131</v>
      </c>
      <c r="AU226" s="239" t="s">
        <v>86</v>
      </c>
      <c r="AV226" s="13" t="s">
        <v>84</v>
      </c>
      <c r="AW226" s="13" t="s">
        <v>32</v>
      </c>
      <c r="AX226" s="13" t="s">
        <v>76</v>
      </c>
      <c r="AY226" s="239" t="s">
        <v>123</v>
      </c>
    </row>
    <row r="227" s="14" customFormat="1">
      <c r="A227" s="14"/>
      <c r="B227" s="240"/>
      <c r="C227" s="241"/>
      <c r="D227" s="231" t="s">
        <v>131</v>
      </c>
      <c r="E227" s="242" t="s">
        <v>1</v>
      </c>
      <c r="F227" s="243" t="s">
        <v>312</v>
      </c>
      <c r="G227" s="241"/>
      <c r="H227" s="244">
        <v>180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131</v>
      </c>
      <c r="AU227" s="250" t="s">
        <v>86</v>
      </c>
      <c r="AV227" s="14" t="s">
        <v>86</v>
      </c>
      <c r="AW227" s="14" t="s">
        <v>32</v>
      </c>
      <c r="AX227" s="14" t="s">
        <v>84</v>
      </c>
      <c r="AY227" s="250" t="s">
        <v>123</v>
      </c>
    </row>
    <row r="228" s="2" customFormat="1" ht="24.15" customHeight="1">
      <c r="A228" s="38"/>
      <c r="B228" s="39"/>
      <c r="C228" s="215" t="s">
        <v>313</v>
      </c>
      <c r="D228" s="215" t="s">
        <v>125</v>
      </c>
      <c r="E228" s="216" t="s">
        <v>314</v>
      </c>
      <c r="F228" s="217" t="s">
        <v>315</v>
      </c>
      <c r="G228" s="218" t="s">
        <v>283</v>
      </c>
      <c r="H228" s="219">
        <v>4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41</v>
      </c>
      <c r="O228" s="91"/>
      <c r="P228" s="225">
        <f>O228*H228</f>
        <v>0</v>
      </c>
      <c r="Q228" s="225">
        <v>0</v>
      </c>
      <c r="R228" s="225">
        <f>Q228*H228</f>
        <v>0</v>
      </c>
      <c r="S228" s="225">
        <v>0.104</v>
      </c>
      <c r="T228" s="226">
        <f>S228*H228</f>
        <v>0.41599999999999998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129</v>
      </c>
      <c r="AT228" s="227" t="s">
        <v>125</v>
      </c>
      <c r="AU228" s="227" t="s">
        <v>86</v>
      </c>
      <c r="AY228" s="17" t="s">
        <v>123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84</v>
      </c>
      <c r="BK228" s="228">
        <f>ROUND(I228*H228,2)</f>
        <v>0</v>
      </c>
      <c r="BL228" s="17" t="s">
        <v>129</v>
      </c>
      <c r="BM228" s="227" t="s">
        <v>316</v>
      </c>
    </row>
    <row r="229" s="14" customFormat="1">
      <c r="A229" s="14"/>
      <c r="B229" s="240"/>
      <c r="C229" s="241"/>
      <c r="D229" s="231" t="s">
        <v>131</v>
      </c>
      <c r="E229" s="242" t="s">
        <v>1</v>
      </c>
      <c r="F229" s="243" t="s">
        <v>129</v>
      </c>
      <c r="G229" s="241"/>
      <c r="H229" s="244">
        <v>4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131</v>
      </c>
      <c r="AU229" s="250" t="s">
        <v>86</v>
      </c>
      <c r="AV229" s="14" t="s">
        <v>86</v>
      </c>
      <c r="AW229" s="14" t="s">
        <v>32</v>
      </c>
      <c r="AX229" s="14" t="s">
        <v>84</v>
      </c>
      <c r="AY229" s="250" t="s">
        <v>123</v>
      </c>
    </row>
    <row r="230" s="12" customFormat="1" ht="22.8" customHeight="1">
      <c r="A230" s="12"/>
      <c r="B230" s="199"/>
      <c r="C230" s="200"/>
      <c r="D230" s="201" t="s">
        <v>75</v>
      </c>
      <c r="E230" s="213" t="s">
        <v>317</v>
      </c>
      <c r="F230" s="213" t="s">
        <v>318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SUM(P231:P238)</f>
        <v>0</v>
      </c>
      <c r="Q230" s="207"/>
      <c r="R230" s="208">
        <f>SUM(R231:R238)</f>
        <v>0</v>
      </c>
      <c r="S230" s="207"/>
      <c r="T230" s="209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84</v>
      </c>
      <c r="AT230" s="211" t="s">
        <v>75</v>
      </c>
      <c r="AU230" s="211" t="s">
        <v>84</v>
      </c>
      <c r="AY230" s="210" t="s">
        <v>123</v>
      </c>
      <c r="BK230" s="212">
        <f>SUM(BK231:BK238)</f>
        <v>0</v>
      </c>
    </row>
    <row r="231" s="2" customFormat="1" ht="24.15" customHeight="1">
      <c r="A231" s="38"/>
      <c r="B231" s="39"/>
      <c r="C231" s="215" t="s">
        <v>319</v>
      </c>
      <c r="D231" s="215" t="s">
        <v>125</v>
      </c>
      <c r="E231" s="216" t="s">
        <v>320</v>
      </c>
      <c r="F231" s="217" t="s">
        <v>321</v>
      </c>
      <c r="G231" s="218" t="s">
        <v>187</v>
      </c>
      <c r="H231" s="219">
        <v>1794.5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129</v>
      </c>
      <c r="AT231" s="227" t="s">
        <v>125</v>
      </c>
      <c r="AU231" s="227" t="s">
        <v>86</v>
      </c>
      <c r="AY231" s="17" t="s">
        <v>123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84</v>
      </c>
      <c r="BK231" s="228">
        <f>ROUND(I231*H231,2)</f>
        <v>0</v>
      </c>
      <c r="BL231" s="17" t="s">
        <v>129</v>
      </c>
      <c r="BM231" s="227" t="s">
        <v>322</v>
      </c>
    </row>
    <row r="232" s="14" customFormat="1">
      <c r="A232" s="14"/>
      <c r="B232" s="240"/>
      <c r="C232" s="241"/>
      <c r="D232" s="231" t="s">
        <v>131</v>
      </c>
      <c r="E232" s="242" t="s">
        <v>1</v>
      </c>
      <c r="F232" s="243" t="s">
        <v>323</v>
      </c>
      <c r="G232" s="241"/>
      <c r="H232" s="244">
        <v>1794.5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0" t="s">
        <v>131</v>
      </c>
      <c r="AU232" s="250" t="s">
        <v>86</v>
      </c>
      <c r="AV232" s="14" t="s">
        <v>86</v>
      </c>
      <c r="AW232" s="14" t="s">
        <v>32</v>
      </c>
      <c r="AX232" s="14" t="s">
        <v>84</v>
      </c>
      <c r="AY232" s="250" t="s">
        <v>123</v>
      </c>
    </row>
    <row r="233" s="2" customFormat="1" ht="37.8" customHeight="1">
      <c r="A233" s="38"/>
      <c r="B233" s="39"/>
      <c r="C233" s="215" t="s">
        <v>324</v>
      </c>
      <c r="D233" s="215" t="s">
        <v>125</v>
      </c>
      <c r="E233" s="216" t="s">
        <v>325</v>
      </c>
      <c r="F233" s="217" t="s">
        <v>326</v>
      </c>
      <c r="G233" s="218" t="s">
        <v>187</v>
      </c>
      <c r="H233" s="219">
        <v>47.25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129</v>
      </c>
      <c r="AT233" s="227" t="s">
        <v>125</v>
      </c>
      <c r="AU233" s="227" t="s">
        <v>86</v>
      </c>
      <c r="AY233" s="17" t="s">
        <v>123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129</v>
      </c>
      <c r="BM233" s="227" t="s">
        <v>327</v>
      </c>
    </row>
    <row r="234" s="13" customFormat="1">
      <c r="A234" s="13"/>
      <c r="B234" s="229"/>
      <c r="C234" s="230"/>
      <c r="D234" s="231" t="s">
        <v>131</v>
      </c>
      <c r="E234" s="232" t="s">
        <v>1</v>
      </c>
      <c r="F234" s="233" t="s">
        <v>328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131</v>
      </c>
      <c r="AU234" s="239" t="s">
        <v>86</v>
      </c>
      <c r="AV234" s="13" t="s">
        <v>84</v>
      </c>
      <c r="AW234" s="13" t="s">
        <v>32</v>
      </c>
      <c r="AX234" s="13" t="s">
        <v>76</v>
      </c>
      <c r="AY234" s="239" t="s">
        <v>123</v>
      </c>
    </row>
    <row r="235" s="14" customFormat="1">
      <c r="A235" s="14"/>
      <c r="B235" s="240"/>
      <c r="C235" s="241"/>
      <c r="D235" s="231" t="s">
        <v>131</v>
      </c>
      <c r="E235" s="242" t="s">
        <v>1</v>
      </c>
      <c r="F235" s="243" t="s">
        <v>329</v>
      </c>
      <c r="G235" s="241"/>
      <c r="H235" s="244">
        <v>47.25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131</v>
      </c>
      <c r="AU235" s="250" t="s">
        <v>86</v>
      </c>
      <c r="AV235" s="14" t="s">
        <v>86</v>
      </c>
      <c r="AW235" s="14" t="s">
        <v>32</v>
      </c>
      <c r="AX235" s="14" t="s">
        <v>84</v>
      </c>
      <c r="AY235" s="250" t="s">
        <v>123</v>
      </c>
    </row>
    <row r="236" s="2" customFormat="1" ht="44.25" customHeight="1">
      <c r="A236" s="38"/>
      <c r="B236" s="39"/>
      <c r="C236" s="215" t="s">
        <v>330</v>
      </c>
      <c r="D236" s="215" t="s">
        <v>125</v>
      </c>
      <c r="E236" s="216" t="s">
        <v>331</v>
      </c>
      <c r="F236" s="217" t="s">
        <v>332</v>
      </c>
      <c r="G236" s="218" t="s">
        <v>187</v>
      </c>
      <c r="H236" s="219">
        <v>132.19999999999999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41</v>
      </c>
      <c r="O236" s="91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129</v>
      </c>
      <c r="AT236" s="227" t="s">
        <v>125</v>
      </c>
      <c r="AU236" s="227" t="s">
        <v>86</v>
      </c>
      <c r="AY236" s="17" t="s">
        <v>123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84</v>
      </c>
      <c r="BK236" s="228">
        <f>ROUND(I236*H236,2)</f>
        <v>0</v>
      </c>
      <c r="BL236" s="17" t="s">
        <v>129</v>
      </c>
      <c r="BM236" s="227" t="s">
        <v>333</v>
      </c>
    </row>
    <row r="237" s="13" customFormat="1">
      <c r="A237" s="13"/>
      <c r="B237" s="229"/>
      <c r="C237" s="230"/>
      <c r="D237" s="231" t="s">
        <v>131</v>
      </c>
      <c r="E237" s="232" t="s">
        <v>1</v>
      </c>
      <c r="F237" s="233" t="s">
        <v>334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131</v>
      </c>
      <c r="AU237" s="239" t="s">
        <v>86</v>
      </c>
      <c r="AV237" s="13" t="s">
        <v>84</v>
      </c>
      <c r="AW237" s="13" t="s">
        <v>32</v>
      </c>
      <c r="AX237" s="13" t="s">
        <v>76</v>
      </c>
      <c r="AY237" s="239" t="s">
        <v>123</v>
      </c>
    </row>
    <row r="238" s="14" customFormat="1">
      <c r="A238" s="14"/>
      <c r="B238" s="240"/>
      <c r="C238" s="241"/>
      <c r="D238" s="231" t="s">
        <v>131</v>
      </c>
      <c r="E238" s="242" t="s">
        <v>1</v>
      </c>
      <c r="F238" s="243" t="s">
        <v>335</v>
      </c>
      <c r="G238" s="241"/>
      <c r="H238" s="244">
        <v>132.19999999999999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131</v>
      </c>
      <c r="AU238" s="250" t="s">
        <v>86</v>
      </c>
      <c r="AV238" s="14" t="s">
        <v>86</v>
      </c>
      <c r="AW238" s="14" t="s">
        <v>32</v>
      </c>
      <c r="AX238" s="14" t="s">
        <v>84</v>
      </c>
      <c r="AY238" s="250" t="s">
        <v>123</v>
      </c>
    </row>
    <row r="239" s="12" customFormat="1" ht="25.92" customHeight="1">
      <c r="A239" s="12"/>
      <c r="B239" s="199"/>
      <c r="C239" s="200"/>
      <c r="D239" s="201" t="s">
        <v>75</v>
      </c>
      <c r="E239" s="202" t="s">
        <v>336</v>
      </c>
      <c r="F239" s="202" t="s">
        <v>337</v>
      </c>
      <c r="G239" s="200"/>
      <c r="H239" s="200"/>
      <c r="I239" s="203"/>
      <c r="J239" s="204">
        <f>BK239</f>
        <v>0</v>
      </c>
      <c r="K239" s="200"/>
      <c r="L239" s="205"/>
      <c r="M239" s="206"/>
      <c r="N239" s="207"/>
      <c r="O239" s="207"/>
      <c r="P239" s="208">
        <f>P240+P246+P253</f>
        <v>0</v>
      </c>
      <c r="Q239" s="207"/>
      <c r="R239" s="208">
        <f>R240+R246+R253</f>
        <v>0.77490000000000003</v>
      </c>
      <c r="S239" s="207"/>
      <c r="T239" s="209">
        <f>T240+T246+T253</f>
        <v>0.058380000000000001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86</v>
      </c>
      <c r="AT239" s="211" t="s">
        <v>75</v>
      </c>
      <c r="AU239" s="211" t="s">
        <v>76</v>
      </c>
      <c r="AY239" s="210" t="s">
        <v>123</v>
      </c>
      <c r="BK239" s="212">
        <f>BK240+BK246+BK253</f>
        <v>0</v>
      </c>
    </row>
    <row r="240" s="12" customFormat="1" ht="22.8" customHeight="1">
      <c r="A240" s="12"/>
      <c r="B240" s="199"/>
      <c r="C240" s="200"/>
      <c r="D240" s="201" t="s">
        <v>75</v>
      </c>
      <c r="E240" s="213" t="s">
        <v>338</v>
      </c>
      <c r="F240" s="213" t="s">
        <v>339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SUM(P241:P245)</f>
        <v>0</v>
      </c>
      <c r="Q240" s="207"/>
      <c r="R240" s="208">
        <f>SUM(R241:R245)</f>
        <v>0.64260000000000006</v>
      </c>
      <c r="S240" s="207"/>
      <c r="T240" s="209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86</v>
      </c>
      <c r="AT240" s="211" t="s">
        <v>75</v>
      </c>
      <c r="AU240" s="211" t="s">
        <v>84</v>
      </c>
      <c r="AY240" s="210" t="s">
        <v>123</v>
      </c>
      <c r="BK240" s="212">
        <f>SUM(BK241:BK245)</f>
        <v>0</v>
      </c>
    </row>
    <row r="241" s="2" customFormat="1" ht="24.15" customHeight="1">
      <c r="A241" s="38"/>
      <c r="B241" s="39"/>
      <c r="C241" s="215" t="s">
        <v>340</v>
      </c>
      <c r="D241" s="215" t="s">
        <v>125</v>
      </c>
      <c r="E241" s="216" t="s">
        <v>341</v>
      </c>
      <c r="F241" s="217" t="s">
        <v>342</v>
      </c>
      <c r="G241" s="218" t="s">
        <v>128</v>
      </c>
      <c r="H241" s="219">
        <v>126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41</v>
      </c>
      <c r="O241" s="91"/>
      <c r="P241" s="225">
        <f>O241*H241</f>
        <v>0</v>
      </c>
      <c r="Q241" s="225">
        <v>0.00040000000000000002</v>
      </c>
      <c r="R241" s="225">
        <f>Q241*H241</f>
        <v>0.0504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210</v>
      </c>
      <c r="AT241" s="227" t="s">
        <v>125</v>
      </c>
      <c r="AU241" s="227" t="s">
        <v>86</v>
      </c>
      <c r="AY241" s="17" t="s">
        <v>123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84</v>
      </c>
      <c r="BK241" s="228">
        <f>ROUND(I241*H241,2)</f>
        <v>0</v>
      </c>
      <c r="BL241" s="17" t="s">
        <v>210</v>
      </c>
      <c r="BM241" s="227" t="s">
        <v>343</v>
      </c>
    </row>
    <row r="242" s="13" customFormat="1">
      <c r="A242" s="13"/>
      <c r="B242" s="229"/>
      <c r="C242" s="230"/>
      <c r="D242" s="231" t="s">
        <v>131</v>
      </c>
      <c r="E242" s="232" t="s">
        <v>1</v>
      </c>
      <c r="F242" s="233" t="s">
        <v>344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131</v>
      </c>
      <c r="AU242" s="239" t="s">
        <v>86</v>
      </c>
      <c r="AV242" s="13" t="s">
        <v>84</v>
      </c>
      <c r="AW242" s="13" t="s">
        <v>32</v>
      </c>
      <c r="AX242" s="13" t="s">
        <v>76</v>
      </c>
      <c r="AY242" s="239" t="s">
        <v>123</v>
      </c>
    </row>
    <row r="243" s="14" customFormat="1">
      <c r="A243" s="14"/>
      <c r="B243" s="240"/>
      <c r="C243" s="241"/>
      <c r="D243" s="231" t="s">
        <v>131</v>
      </c>
      <c r="E243" s="242" t="s">
        <v>1</v>
      </c>
      <c r="F243" s="243" t="s">
        <v>229</v>
      </c>
      <c r="G243" s="241"/>
      <c r="H243" s="244">
        <v>126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131</v>
      </c>
      <c r="AU243" s="250" t="s">
        <v>86</v>
      </c>
      <c r="AV243" s="14" t="s">
        <v>86</v>
      </c>
      <c r="AW243" s="14" t="s">
        <v>32</v>
      </c>
      <c r="AX243" s="14" t="s">
        <v>84</v>
      </c>
      <c r="AY243" s="250" t="s">
        <v>123</v>
      </c>
    </row>
    <row r="244" s="2" customFormat="1" ht="37.8" customHeight="1">
      <c r="A244" s="38"/>
      <c r="B244" s="39"/>
      <c r="C244" s="251" t="s">
        <v>247</v>
      </c>
      <c r="D244" s="251" t="s">
        <v>184</v>
      </c>
      <c r="E244" s="252" t="s">
        <v>345</v>
      </c>
      <c r="F244" s="253" t="s">
        <v>346</v>
      </c>
      <c r="G244" s="254" t="s">
        <v>128</v>
      </c>
      <c r="H244" s="255">
        <v>126</v>
      </c>
      <c r="I244" s="256"/>
      <c r="J244" s="257">
        <f>ROUND(I244*H244,2)</f>
        <v>0</v>
      </c>
      <c r="K244" s="258"/>
      <c r="L244" s="259"/>
      <c r="M244" s="260" t="s">
        <v>1</v>
      </c>
      <c r="N244" s="261" t="s">
        <v>41</v>
      </c>
      <c r="O244" s="91"/>
      <c r="P244" s="225">
        <f>O244*H244</f>
        <v>0</v>
      </c>
      <c r="Q244" s="225">
        <v>0.0047000000000000002</v>
      </c>
      <c r="R244" s="225">
        <f>Q244*H244</f>
        <v>0.59220000000000006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298</v>
      </c>
      <c r="AT244" s="227" t="s">
        <v>184</v>
      </c>
      <c r="AU244" s="227" t="s">
        <v>86</v>
      </c>
      <c r="AY244" s="17" t="s">
        <v>123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84</v>
      </c>
      <c r="BK244" s="228">
        <f>ROUND(I244*H244,2)</f>
        <v>0</v>
      </c>
      <c r="BL244" s="17" t="s">
        <v>210</v>
      </c>
      <c r="BM244" s="227" t="s">
        <v>347</v>
      </c>
    </row>
    <row r="245" s="14" customFormat="1">
      <c r="A245" s="14"/>
      <c r="B245" s="240"/>
      <c r="C245" s="241"/>
      <c r="D245" s="231" t="s">
        <v>131</v>
      </c>
      <c r="E245" s="242" t="s">
        <v>1</v>
      </c>
      <c r="F245" s="243" t="s">
        <v>348</v>
      </c>
      <c r="G245" s="241"/>
      <c r="H245" s="244">
        <v>126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131</v>
      </c>
      <c r="AU245" s="250" t="s">
        <v>86</v>
      </c>
      <c r="AV245" s="14" t="s">
        <v>86</v>
      </c>
      <c r="AW245" s="14" t="s">
        <v>32</v>
      </c>
      <c r="AX245" s="14" t="s">
        <v>84</v>
      </c>
      <c r="AY245" s="250" t="s">
        <v>123</v>
      </c>
    </row>
    <row r="246" s="12" customFormat="1" ht="22.8" customHeight="1">
      <c r="A246" s="12"/>
      <c r="B246" s="199"/>
      <c r="C246" s="200"/>
      <c r="D246" s="201" t="s">
        <v>75</v>
      </c>
      <c r="E246" s="213" t="s">
        <v>349</v>
      </c>
      <c r="F246" s="213" t="s">
        <v>350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SUM(P247:P252)</f>
        <v>0</v>
      </c>
      <c r="Q246" s="207"/>
      <c r="R246" s="208">
        <f>SUM(R247:R252)</f>
        <v>0.1323</v>
      </c>
      <c r="S246" s="207"/>
      <c r="T246" s="209">
        <f>SUM(T247:T252)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86</v>
      </c>
      <c r="AT246" s="211" t="s">
        <v>75</v>
      </c>
      <c r="AU246" s="211" t="s">
        <v>84</v>
      </c>
      <c r="AY246" s="210" t="s">
        <v>123</v>
      </c>
      <c r="BK246" s="212">
        <f>SUM(BK247:BK252)</f>
        <v>0</v>
      </c>
    </row>
    <row r="247" s="2" customFormat="1" ht="24.15" customHeight="1">
      <c r="A247" s="38"/>
      <c r="B247" s="39"/>
      <c r="C247" s="215" t="s">
        <v>351</v>
      </c>
      <c r="D247" s="215" t="s">
        <v>125</v>
      </c>
      <c r="E247" s="216" t="s">
        <v>352</v>
      </c>
      <c r="F247" s="217" t="s">
        <v>353</v>
      </c>
      <c r="G247" s="218" t="s">
        <v>128</v>
      </c>
      <c r="H247" s="219">
        <v>126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41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210</v>
      </c>
      <c r="AT247" s="227" t="s">
        <v>125</v>
      </c>
      <c r="AU247" s="227" t="s">
        <v>86</v>
      </c>
      <c r="AY247" s="17" t="s">
        <v>123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84</v>
      </c>
      <c r="BK247" s="228">
        <f>ROUND(I247*H247,2)</f>
        <v>0</v>
      </c>
      <c r="BL247" s="17" t="s">
        <v>210</v>
      </c>
      <c r="BM247" s="227" t="s">
        <v>354</v>
      </c>
    </row>
    <row r="248" s="13" customFormat="1">
      <c r="A248" s="13"/>
      <c r="B248" s="229"/>
      <c r="C248" s="230"/>
      <c r="D248" s="231" t="s">
        <v>131</v>
      </c>
      <c r="E248" s="232" t="s">
        <v>1</v>
      </c>
      <c r="F248" s="233" t="s">
        <v>344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131</v>
      </c>
      <c r="AU248" s="239" t="s">
        <v>86</v>
      </c>
      <c r="AV248" s="13" t="s">
        <v>84</v>
      </c>
      <c r="AW248" s="13" t="s">
        <v>32</v>
      </c>
      <c r="AX248" s="13" t="s">
        <v>76</v>
      </c>
      <c r="AY248" s="239" t="s">
        <v>123</v>
      </c>
    </row>
    <row r="249" s="14" customFormat="1">
      <c r="A249" s="14"/>
      <c r="B249" s="240"/>
      <c r="C249" s="241"/>
      <c r="D249" s="231" t="s">
        <v>131</v>
      </c>
      <c r="E249" s="242" t="s">
        <v>1</v>
      </c>
      <c r="F249" s="243" t="s">
        <v>229</v>
      </c>
      <c r="G249" s="241"/>
      <c r="H249" s="244">
        <v>126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131</v>
      </c>
      <c r="AU249" s="250" t="s">
        <v>86</v>
      </c>
      <c r="AV249" s="14" t="s">
        <v>86</v>
      </c>
      <c r="AW249" s="14" t="s">
        <v>32</v>
      </c>
      <c r="AX249" s="14" t="s">
        <v>84</v>
      </c>
      <c r="AY249" s="250" t="s">
        <v>123</v>
      </c>
    </row>
    <row r="250" s="2" customFormat="1" ht="24.15" customHeight="1">
      <c r="A250" s="38"/>
      <c r="B250" s="39"/>
      <c r="C250" s="251" t="s">
        <v>355</v>
      </c>
      <c r="D250" s="251" t="s">
        <v>184</v>
      </c>
      <c r="E250" s="252" t="s">
        <v>356</v>
      </c>
      <c r="F250" s="253" t="s">
        <v>357</v>
      </c>
      <c r="G250" s="254" t="s">
        <v>128</v>
      </c>
      <c r="H250" s="255">
        <v>132.30000000000001</v>
      </c>
      <c r="I250" s="256"/>
      <c r="J250" s="257">
        <f>ROUND(I250*H250,2)</f>
        <v>0</v>
      </c>
      <c r="K250" s="258"/>
      <c r="L250" s="259"/>
      <c r="M250" s="260" t="s">
        <v>1</v>
      </c>
      <c r="N250" s="261" t="s">
        <v>41</v>
      </c>
      <c r="O250" s="91"/>
      <c r="P250" s="225">
        <f>O250*H250</f>
        <v>0</v>
      </c>
      <c r="Q250" s="225">
        <v>0.001</v>
      </c>
      <c r="R250" s="225">
        <f>Q250*H250</f>
        <v>0.1323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298</v>
      </c>
      <c r="AT250" s="227" t="s">
        <v>184</v>
      </c>
      <c r="AU250" s="227" t="s">
        <v>86</v>
      </c>
      <c r="AY250" s="17" t="s">
        <v>123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84</v>
      </c>
      <c r="BK250" s="228">
        <f>ROUND(I250*H250,2)</f>
        <v>0</v>
      </c>
      <c r="BL250" s="17" t="s">
        <v>210</v>
      </c>
      <c r="BM250" s="227" t="s">
        <v>358</v>
      </c>
    </row>
    <row r="251" s="14" customFormat="1">
      <c r="A251" s="14"/>
      <c r="B251" s="240"/>
      <c r="C251" s="241"/>
      <c r="D251" s="231" t="s">
        <v>131</v>
      </c>
      <c r="E251" s="242" t="s">
        <v>1</v>
      </c>
      <c r="F251" s="243" t="s">
        <v>348</v>
      </c>
      <c r="G251" s="241"/>
      <c r="H251" s="244">
        <v>126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131</v>
      </c>
      <c r="AU251" s="250" t="s">
        <v>86</v>
      </c>
      <c r="AV251" s="14" t="s">
        <v>86</v>
      </c>
      <c r="AW251" s="14" t="s">
        <v>32</v>
      </c>
      <c r="AX251" s="14" t="s">
        <v>84</v>
      </c>
      <c r="AY251" s="250" t="s">
        <v>123</v>
      </c>
    </row>
    <row r="252" s="14" customFormat="1">
      <c r="A252" s="14"/>
      <c r="B252" s="240"/>
      <c r="C252" s="241"/>
      <c r="D252" s="231" t="s">
        <v>131</v>
      </c>
      <c r="E252" s="241"/>
      <c r="F252" s="243" t="s">
        <v>359</v>
      </c>
      <c r="G252" s="241"/>
      <c r="H252" s="244">
        <v>132.30000000000001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131</v>
      </c>
      <c r="AU252" s="250" t="s">
        <v>86</v>
      </c>
      <c r="AV252" s="14" t="s">
        <v>86</v>
      </c>
      <c r="AW252" s="14" t="s">
        <v>4</v>
      </c>
      <c r="AX252" s="14" t="s">
        <v>84</v>
      </c>
      <c r="AY252" s="250" t="s">
        <v>123</v>
      </c>
    </row>
    <row r="253" s="12" customFormat="1" ht="22.8" customHeight="1">
      <c r="A253" s="12"/>
      <c r="B253" s="199"/>
      <c r="C253" s="200"/>
      <c r="D253" s="201" t="s">
        <v>75</v>
      </c>
      <c r="E253" s="213" t="s">
        <v>360</v>
      </c>
      <c r="F253" s="213" t="s">
        <v>361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SUM(P254:P256)</f>
        <v>0</v>
      </c>
      <c r="Q253" s="207"/>
      <c r="R253" s="208">
        <f>SUM(R254:R256)</f>
        <v>0</v>
      </c>
      <c r="S253" s="207"/>
      <c r="T253" s="209">
        <f>SUM(T254:T256)</f>
        <v>0.058380000000000001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86</v>
      </c>
      <c r="AT253" s="211" t="s">
        <v>75</v>
      </c>
      <c r="AU253" s="211" t="s">
        <v>84</v>
      </c>
      <c r="AY253" s="210" t="s">
        <v>123</v>
      </c>
      <c r="BK253" s="212">
        <f>SUM(BK254:BK256)</f>
        <v>0</v>
      </c>
    </row>
    <row r="254" s="2" customFormat="1" ht="16.5" customHeight="1">
      <c r="A254" s="38"/>
      <c r="B254" s="39"/>
      <c r="C254" s="215" t="s">
        <v>362</v>
      </c>
      <c r="D254" s="215" t="s">
        <v>125</v>
      </c>
      <c r="E254" s="216" t="s">
        <v>363</v>
      </c>
      <c r="F254" s="217" t="s">
        <v>364</v>
      </c>
      <c r="G254" s="218" t="s">
        <v>365</v>
      </c>
      <c r="H254" s="219">
        <v>3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0.019460000000000002</v>
      </c>
      <c r="T254" s="226">
        <f>S254*H254</f>
        <v>0.058380000000000001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210</v>
      </c>
      <c r="AT254" s="227" t="s">
        <v>125</v>
      </c>
      <c r="AU254" s="227" t="s">
        <v>86</v>
      </c>
      <c r="AY254" s="17" t="s">
        <v>123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84</v>
      </c>
      <c r="BK254" s="228">
        <f>ROUND(I254*H254,2)</f>
        <v>0</v>
      </c>
      <c r="BL254" s="17" t="s">
        <v>210</v>
      </c>
      <c r="BM254" s="227" t="s">
        <v>366</v>
      </c>
    </row>
    <row r="255" s="13" customFormat="1">
      <c r="A255" s="13"/>
      <c r="B255" s="229"/>
      <c r="C255" s="230"/>
      <c r="D255" s="231" t="s">
        <v>131</v>
      </c>
      <c r="E255" s="232" t="s">
        <v>1</v>
      </c>
      <c r="F255" s="233" t="s">
        <v>367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131</v>
      </c>
      <c r="AU255" s="239" t="s">
        <v>86</v>
      </c>
      <c r="AV255" s="13" t="s">
        <v>84</v>
      </c>
      <c r="AW255" s="13" t="s">
        <v>32</v>
      </c>
      <c r="AX255" s="13" t="s">
        <v>76</v>
      </c>
      <c r="AY255" s="239" t="s">
        <v>123</v>
      </c>
    </row>
    <row r="256" s="14" customFormat="1">
      <c r="A256" s="14"/>
      <c r="B256" s="240"/>
      <c r="C256" s="241"/>
      <c r="D256" s="231" t="s">
        <v>131</v>
      </c>
      <c r="E256" s="242" t="s">
        <v>1</v>
      </c>
      <c r="F256" s="243" t="s">
        <v>140</v>
      </c>
      <c r="G256" s="241"/>
      <c r="H256" s="244">
        <v>3</v>
      </c>
      <c r="I256" s="245"/>
      <c r="J256" s="241"/>
      <c r="K256" s="241"/>
      <c r="L256" s="246"/>
      <c r="M256" s="273"/>
      <c r="N256" s="274"/>
      <c r="O256" s="274"/>
      <c r="P256" s="274"/>
      <c r="Q256" s="274"/>
      <c r="R256" s="274"/>
      <c r="S256" s="274"/>
      <c r="T256" s="27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131</v>
      </c>
      <c r="AU256" s="250" t="s">
        <v>86</v>
      </c>
      <c r="AV256" s="14" t="s">
        <v>86</v>
      </c>
      <c r="AW256" s="14" t="s">
        <v>32</v>
      </c>
      <c r="AX256" s="14" t="s">
        <v>84</v>
      </c>
      <c r="AY256" s="250" t="s">
        <v>123</v>
      </c>
    </row>
    <row r="257" s="2" customFormat="1" ht="6.96" customHeight="1">
      <c r="A257" s="38"/>
      <c r="B257" s="66"/>
      <c r="C257" s="67"/>
      <c r="D257" s="67"/>
      <c r="E257" s="67"/>
      <c r="F257" s="67"/>
      <c r="G257" s="67"/>
      <c r="H257" s="67"/>
      <c r="I257" s="67"/>
      <c r="J257" s="67"/>
      <c r="K257" s="67"/>
      <c r="L257" s="44"/>
      <c r="M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</sheetData>
  <sheetProtection sheet="1" autoFilter="0" formatColumns="0" formatRows="0" objects="1" scenarios="1" spinCount="100000" saltValue="gZCiUaVu1eU9cQYRA/Sh8DfeJMRpiprLlsCQS9DH90HQ0v6FfcKqQRPeXXRLZ4pYX0wgKNZbKQvyTbi/eRGxqA==" hashValue="Iip4pZSJiSy+i1bAtmJ+k6Q9R/cLVW37m1v6nYQD1w2GfzxKu3tSH2LRknHk2mFFdXizK5xwVD4H0J4KWzc3cw==" algorithmName="SHA-512" password="CC35"/>
  <autoFilter ref="C128:K25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DESKTOP-LUEIIO9\NB01</dc:creator>
  <cp:lastModifiedBy>DESKTOP-LUEIIO9\NB01</cp:lastModifiedBy>
  <dcterms:created xsi:type="dcterms:W3CDTF">2024-11-21T19:25:25Z</dcterms:created>
  <dcterms:modified xsi:type="dcterms:W3CDTF">2024-11-21T19:25:27Z</dcterms:modified>
</cp:coreProperties>
</file>